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Miguel\Desktop\"/>
    </mc:Choice>
  </mc:AlternateContent>
  <xr:revisionPtr revIDLastSave="0" documentId="13_ncr:1_{2B709C02-B121-482C-9459-C42911AC04F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5" yWindow="0" windowWidth="36195" windowHeight="316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<sst xmlns="http://schemas.openxmlformats.org/spreadsheetml/2006/main" count="22347" uniqueCount="15833">
  <si>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</si>
  <si>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</si>
  <si>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</si>
  <si>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</si>
  <si>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</si>
  <si>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</si>
  <si>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</si>
  <si>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</si>
  <si>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</si>
  <si>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</si>
  <si>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</si>
  <si>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</si>
  <si>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</si>
  <si>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</si>
  <si>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</si>
  <si>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</si>
  <si>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</si>
  <si>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</si>
  <si>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</si>
  <si>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</si>
  <si>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</si>
  <si>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</si>
  <si>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</si>
  <si>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</si>
  <si>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</si>
  <si>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</si>
  <si>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</si>
  <si>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</si>
  <si>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</si>
  <si>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</si>
  <si>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</si>
  <si>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</si>
  <si>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</si>
  <si>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</si>
  <si>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</si>
  <si>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</si>
  <si>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</si>
  <si>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</si>
  <si>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</si>
  <si>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</si>
  <si>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</si>
  <si>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</si>
  <si>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</si>
  <si>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</si>
  <si>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</si>
  <si>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</si>
  <si>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</si>
  <si>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</si>
  <si>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</si>
  <si>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</si>
  <si>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</si>
  <si>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</si>
  <si>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</si>
  <si>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</si>
  <si>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</si>
  <si>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</si>
  <si>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</si>
  <si>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</si>
  <si>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</si>
  <si>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</si>
  <si>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</si>
  <si>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</si>
  <si>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</si>
  <si>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</si>
  <si>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</si>
  <si>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</si>
  <si>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</si>
  <si>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</si>
  <si>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</si>
  <si>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</si>
  <si>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</si>
  <si>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</si>
  <si>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</si>
  <si>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</si>
  <si>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</si>
  <si>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</si>
  <si>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</si>
  <si>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</si>
  <si>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</si>
  <si>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</si>
  <si>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</si>
  <si>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</si>
  <si>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</si>
  <si>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</si>
  <si>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</si>
  <si>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</si>
  <si>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</si>
  <si>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</si>
  <si>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</si>
  <si>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</si>
  <si>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</si>
  <si>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</si>
  <si>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</si>
  <si>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</si>
  <si>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</si>
  <si>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</si>
  <si>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</si>
  <si>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</si>
  <si>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</si>
  <si>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</si>
  <si>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</si>
  <si>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</si>
  <si>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</si>
  <si>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</si>
  <si>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</si>
  <si>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</si>
  <si>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</si>
  <si>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</si>
  <si>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</si>
  <si>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</si>
  <si>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</si>
  <si>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</si>
  <si>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</si>
  <si>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</si>
  <si>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</si>
  <si>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</si>
  <si>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</si>
  <si>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</si>
  <si>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</si>
  <si>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</si>
  <si>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</si>
  <si>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</si>
  <si>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</si>
  <si>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</si>
  <si>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</si>
  <si>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</si>
  <si>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</si>
  <si>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</si>
  <si>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</si>
  <si>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</si>
  <si>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</si>
  <si>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</si>
  <si>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</si>
  <si>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</si>
  <si>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</si>
  <si>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</si>
  <si>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</si>
  <si>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</si>
  <si>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</si>
  <si>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</si>
  <si>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</si>
  <si>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</si>
  <si>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</si>
  <si>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</si>
  <si>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</si>
  <si>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</si>
  <si>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</si>
  <si>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</si>
  <si>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</si>
  <si>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</si>
  <si>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</si>
  <si>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</si>
  <si>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</si>
  <si>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</si>
  <si>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</si>
  <si>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</si>
  <si>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</si>
  <si>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</si>
  <si>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</si>
  <si>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</si>
  <si>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</si>
  <si>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</si>
  <si>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</si>
  <si>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</si>
  <si>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</si>
  <si>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</si>
  <si>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</si>
  <si>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</si>
  <si>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</si>
  <si>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</si>
  <si>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</si>
  <si>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</si>
  <si>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</si>
  <si>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</si>
  <si>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</si>
  <si>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</si>
  <si>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</si>
  <si>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</si>
  <si>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</si>
  <si>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</si>
  <si>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</si>
  <si>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</si>
  <si>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</si>
  <si>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</si>
  <si>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</si>
  <si>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</si>
  <si>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</si>
  <si>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</si>
  <si>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</si>
  <si>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</si>
  <si>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</si>
  <si>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</si>
  <si>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</si>
  <si>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</si>
  <si>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</si>
  <si>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</si>
  <si>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</si>
  <si>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</si>
  <si>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</si>
  <si>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</si>
  <si>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</si>
  <si>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</si>
  <si>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</si>
  <si>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</si>
  <si>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</si>
  <si>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</si>
  <si>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</si>
  <si>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</si>
  <si>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</si>
  <si>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</si>
  <si>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</si>
  <si>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</si>
  <si>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</si>
  <si>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</si>
  <si>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</si>
  <si>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</si>
  <si>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</si>
  <si>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</si>
  <si>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</si>
  <si>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</si>
  <si>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</si>
  <si>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</si>
  <si>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</si>
  <si>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</si>
  <si>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</si>
  <si>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</si>
  <si>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</si>
  <si>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</si>
  <si>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</si>
  <si>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</si>
  <si>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</si>
  <si>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</si>
  <si>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</si>
  <si>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</si>
  <si>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</si>
  <si>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</si>
  <si>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</si>
  <si>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</si>
  <si>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</si>
  <si>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</si>
  <si>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</si>
  <si>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</si>
  <si>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</si>
  <si>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</si>
  <si>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</si>
  <si>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</si>
  <si>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</si>
  <si>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</si>
  <si>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</si>
  <si>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</si>
  <si>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</si>
  <si>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</si>
  <si>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</si>
  <si>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</si>
  <si>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</si>
  <si>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</si>
  <si>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</si>
  <si>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</si>
  <si>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</si>
  <si>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</si>
  <si>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</si>
  <si>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</si>
  <si>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</si>
  <si>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</si>
  <si>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</si>
  <si>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</si>
  <si>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</si>
  <si>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</si>
  <si>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</si>
  <si>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</si>
  <si>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</si>
  <si>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</si>
  <si>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</si>
  <si>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</si>
  <si>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</si>
  <si>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</si>
  <si>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</si>
  <si>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</si>
  <si>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</si>
  <si>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</si>
  <si>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</si>
  <si>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</si>
  <si>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</si>
  <si>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</si>
  <si>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</si>
  <si>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</si>
  <si>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</si>
  <si>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</si>
  <si>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</si>
  <si>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</si>
  <si>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</si>
  <si>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</si>
  <si>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</si>
  <si>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</si>
  <si>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</si>
  <si>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</si>
  <si>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</si>
  <si>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</si>
  <si>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</si>
  <si>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</si>
  <si>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</si>
  <si>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</si>
  <si>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</si>
  <si>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</si>
  <si>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</si>
  <si>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</si>
  <si>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</si>
  <si>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</si>
  <si>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</si>
  <si>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</si>
  <si>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</si>
  <si>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</si>
  <si>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</si>
  <si>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</si>
  <si>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</si>
  <si>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</si>
  <si>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</si>
  <si>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</si>
  <si>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</si>
  <si>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</si>
  <si>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</si>
  <si>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</si>
  <si>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</si>
  <si>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</si>
  <si>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</si>
  <si>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</si>
  <si>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</si>
  <si>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</si>
  <si>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</si>
  <si>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</si>
  <si>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</si>
  <si>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</si>
  <si>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</si>
  <si>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</si>
  <si>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</si>
  <si>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</si>
  <si>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</si>
  <si>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</si>
  <si>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</si>
  <si>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</si>
  <si>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</si>
  <si>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</si>
  <si>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</si>
  <si>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</si>
  <si>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</si>
  <si>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</si>
  <si>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</si>
  <si>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</si>
  <si>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</si>
  <si>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</si>
  <si>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</si>
  <si>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</si>
  <si>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</si>
  <si>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</si>
  <si>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</si>
  <si>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</si>
  <si>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</si>
  <si>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</si>
  <si>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</si>
  <si>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</si>
  <si>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</si>
  <si>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</si>
  <si>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</si>
  <si>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</si>
  <si>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</si>
  <si>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</si>
  <si>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</si>
  <si>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</si>
  <si>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</si>
  <si>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</si>
  <si>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</si>
  <si>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</si>
  <si>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</si>
  <si>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</si>
  <si>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</si>
  <si>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</si>
  <si>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</si>
  <si>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</si>
  <si>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</si>
  <si>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</si>
  <si>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</si>
  <si>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</si>
  <si>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</si>
  <si>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</si>
  <si>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</si>
  <si>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</si>
  <si>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</si>
  <si>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</si>
  <si>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</si>
  <si>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</si>
  <si>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</si>
  <si>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</si>
  <si>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</si>
  <si>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</si>
  <si>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</si>
  <si>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</si>
  <si>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</si>
  <si>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</si>
  <si>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</si>
  <si>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</si>
  <si>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</si>
  <si>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</si>
  <si>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</si>
  <si>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</si>
  <si>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</si>
  <si>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</si>
  <si>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</si>
  <si>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</si>
  <si>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</si>
  <si>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</si>
  <si>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</si>
  <si>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</si>
  <si>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</si>
  <si>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</si>
  <si>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</si>
  <si>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</si>
  <si>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</si>
  <si>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</si>
  <si>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</si>
  <si>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</si>
  <si>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</si>
  <si>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</si>
  <si>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</si>
  <si>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</si>
  <si>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</si>
  <si>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</si>
  <si>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</si>
  <si>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</si>
  <si>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</si>
  <si>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</si>
  <si>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</si>
  <si>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</si>
  <si>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</si>
  <si>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</si>
  <si>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</si>
  <si>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</si>
  <si>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</si>
  <si>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</si>
  <si>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</si>
  <si>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</si>
  <si>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</si>
  <si>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</si>
  <si>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</si>
  <si>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</si>
  <si>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</si>
  <si>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</si>
  <si>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</si>
  <si>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</si>
  <si>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</si>
  <si>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</si>
  <si>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</si>
  <si>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</si>
  <si>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</si>
  <si>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</si>
  <si>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</si>
  <si>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</si>
  <si>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</si>
  <si>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</si>
  <si>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</si>
  <si>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</si>
  <si>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</si>
  <si>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</si>
  <si>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</si>
  <si>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</si>
  <si>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</si>
  <si>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</si>
  <si>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</si>
  <si>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</si>
  <si>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</si>
  <si>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</si>
  <si>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</si>
  <si>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</si>
  <si>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</si>
  <si>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</si>
  <si>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</si>
  <si>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</si>
  <si>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</si>
  <si>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</si>
  <si>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</si>
  <si>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</si>
  <si>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</si>
  <si>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</si>
  <si>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</si>
  <si>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</si>
  <si>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</si>
  <si>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</si>
  <si>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</si>
  <si>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</si>
  <si>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</si>
  <si>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</si>
  <si>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</si>
  <si>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</si>
  <si>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</si>
  <si>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</si>
  <si>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</si>
  <si>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</si>
  <si>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</si>
  <si>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</si>
  <si>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</si>
  <si>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</si>
  <si>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</si>
  <si>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</si>
  <si>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</si>
  <si>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</si>
  <si>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</si>
  <si>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</si>
  <si>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</si>
  <si>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</si>
  <si>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</si>
  <si>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</si>
  <si>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</si>
  <si>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</si>
  <si>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</si>
  <si>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</si>
  <si>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</si>
  <si>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</si>
  <si>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</si>
  <si>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</si>
  <si>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</si>
  <si>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</si>
  <si>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</si>
  <si>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</si>
  <si>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</si>
  <si>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</si>
  <si>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</si>
  <si>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</si>
  <si>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</si>
  <si>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</si>
  <si>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</si>
  <si>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</si>
  <si>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</si>
  <si>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</si>
  <si>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</si>
  <si>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</si>
  <si>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</si>
  <si>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</si>
  <si>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</si>
  <si>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</si>
  <si>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</si>
  <si>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</si>
  <si>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</si>
  <si>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</si>
  <si>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</si>
  <si>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</si>
  <si>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</si>
  <si>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</si>
  <si>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</si>
  <si>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</si>
  <si>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</si>
  <si>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</si>
  <si>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</si>
  <si>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</si>
  <si>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</si>
  <si>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</si>
  <si>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</si>
  <si>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</si>
  <si>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</si>
  <si>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</si>
  <si>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</si>
  <si>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</si>
  <si>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</si>
  <si>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</si>
  <si>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</si>
  <si>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</si>
  <si>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</si>
  <si>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</si>
  <si>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</si>
  <si>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</si>
  <si>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</si>
  <si>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</si>
  <si>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</si>
  <si>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</si>
  <si>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</si>
  <si>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</si>
  <si>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</si>
  <si>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</si>
  <si>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</si>
  <si>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</si>
  <si>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</si>
  <si>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</si>
  <si>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</si>
  <si>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</si>
  <si>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</si>
  <si>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</si>
  <si>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</si>
  <si>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</si>
  <si>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</si>
  <si>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</si>
  <si>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</si>
  <si>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</si>
  <si>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</si>
  <si>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</si>
  <si>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</si>
  <si>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</si>
  <si>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</si>
  <si>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</si>
  <si>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</si>
  <si>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</si>
  <si>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</si>
  <si>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</si>
  <si>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</si>
  <si>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</si>
  <si>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</si>
  <si>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</si>
  <si>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</si>
  <si>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</si>
  <si>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</si>
  <si>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</si>
  <si>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</si>
  <si>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</si>
  <si>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</si>
  <si>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</si>
  <si>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</si>
  <si>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</si>
  <si>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</si>
  <si>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</si>
  <si>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</si>
  <si>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</si>
  <si>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</si>
  <si>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</si>
  <si>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</si>
  <si>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</si>
  <si>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</si>
  <si>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</si>
  <si>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</si>
  <si>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</si>
  <si>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</si>
  <si>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</si>
  <si>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</si>
  <si>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</si>
  <si>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</si>
  <si>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</si>
  <si>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</si>
  <si>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</si>
  <si>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</si>
  <si>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</si>
  <si>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</si>
  <si>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</si>
  <si>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</si>
  <si>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</si>
  <si>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</si>
  <si>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</si>
  <si>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</si>
  <si>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</si>
  <si>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</si>
  <si>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</si>
  <si>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</si>
  <si>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</si>
  <si>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</si>
  <si>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</si>
  <si>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</si>
  <si>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</si>
  <si>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</si>
  <si>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</si>
  <si>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</si>
  <si>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</si>
  <si>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</si>
  <si>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</si>
  <si>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</si>
  <si>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</si>
  <si>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</si>
  <si>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</si>
  <si>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</si>
  <si>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</si>
  <si>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</si>
  <si>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</si>
  <si>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</si>
  <si>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</si>
  <si>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</si>
  <si>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</si>
  <si>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</si>
  <si>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</si>
  <si>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</si>
  <si>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</si>
  <si>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</si>
  <si>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</si>
  <si>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</si>
  <si>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</si>
  <si>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</si>
  <si>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</si>
  <si>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</si>
  <si>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</si>
  <si>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</si>
  <si>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</si>
  <si>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</si>
  <si>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</si>
  <si>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</si>
  <si>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</si>
  <si>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</si>
  <si>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</si>
  <si>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</si>
  <si>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</si>
  <si>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</si>
  <si>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</si>
  <si>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</si>
  <si>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</si>
  <si>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</si>
  <si>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</si>
  <si>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</si>
  <si>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</si>
  <si>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</si>
  <si>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</si>
  <si>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</si>
  <si>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</si>
  <si>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</si>
  <si>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</si>
  <si>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</si>
  <si>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</si>
  <si>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</si>
  <si>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</si>
  <si>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</si>
  <si>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</si>
  <si>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</si>
  <si>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</si>
  <si>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</si>
  <si>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</si>
  <si>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</si>
  <si>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</si>
  <si>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</si>
  <si>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</si>
  <si>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</si>
  <si>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</si>
  <si>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</si>
  <si>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</si>
  <si>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</si>
  <si>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</si>
  <si>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</si>
  <si>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</si>
  <si>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</si>
  <si>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</si>
  <si>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</si>
  <si>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</si>
  <si>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</si>
  <si>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</si>
  <si>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</si>
  <si>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</si>
  <si>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</si>
  <si>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</si>
  <si>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</si>
  <si>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</si>
  <si>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</si>
  <si>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</si>
  <si>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</si>
  <si>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</si>
  <si>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</si>
  <si>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</si>
  <si>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</si>
  <si>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</si>
  <si>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</si>
  <si>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</si>
  <si>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</si>
  <si>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</si>
  <si>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</si>
  <si>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</si>
  <si>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</si>
  <si>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</si>
  <si>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</si>
  <si>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</si>
  <si>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</si>
  <si>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</si>
  <si>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</si>
  <si>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</si>
  <si>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</si>
  <si>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</si>
  <si>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</si>
  <si>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</si>
  <si>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</si>
  <si>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</si>
  <si>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</si>
  <si>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</si>
  <si>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</si>
  <si>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</si>
  <si>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</si>
  <si>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</si>
  <si>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</si>
  <si>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</si>
  <si>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</si>
  <si>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</si>
  <si>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</si>
  <si>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</si>
  <si>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</si>
  <si>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</si>
  <si>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</si>
  <si>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</si>
  <si>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</si>
  <si>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</si>
  <si>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</si>
  <si>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</si>
  <si>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</si>
  <si>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</si>
  <si>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</si>
  <si>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</si>
  <si>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</si>
  <si>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</si>
  <si>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</si>
  <si>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</si>
  <si>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</si>
  <si>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</si>
  <si>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</si>
  <si>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</si>
  <si>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</si>
  <si>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</si>
  <si>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</si>
  <si>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</si>
  <si>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</si>
  <si>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</si>
  <si>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</si>
  <si>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</si>
  <si>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</si>
  <si>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</si>
  <si>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</si>
  <si>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</si>
  <si>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</si>
  <si>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</si>
  <si>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</si>
  <si>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</si>
  <si>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</si>
  <si>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</si>
  <si>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</si>
  <si>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</si>
  <si>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</si>
  <si>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</si>
  <si>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</si>
  <si>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</si>
  <si>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</si>
  <si>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</si>
  <si>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</si>
  <si>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</si>
  <si>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</si>
  <si>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</si>
  <si>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</si>
  <si>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</si>
  <si>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</si>
  <si>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</si>
  <si>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</si>
  <si>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</si>
  <si>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</si>
  <si>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</si>
  <si>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</si>
  <si>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</si>
  <si>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</si>
  <si>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</si>
  <si>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</si>
  <si>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</si>
  <si>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</si>
  <si>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</si>
  <si>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</si>
  <si>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</si>
  <si>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</si>
  <si>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</si>
  <si>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</si>
  <si>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</si>
  <si>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</si>
  <si>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</si>
  <si>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</si>
  <si>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</si>
  <si>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</si>
  <si>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</si>
  <si>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</si>
  <si>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</si>
  <si>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</si>
  <si>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</si>
  <si>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</si>
  <si>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</si>
  <si>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</si>
  <si>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</si>
  <si>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</si>
  <si>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</si>
  <si>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</si>
  <si>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</si>
  <si>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</si>
  <si>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</si>
  <si>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</si>
  <si>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</si>
  <si>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</si>
  <si>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</si>
  <si>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</si>
  <si>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</si>
  <si>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</si>
  <si>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</si>
  <si>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</si>
  <si>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</si>
  <si>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</si>
  <si>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</si>
  <si>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</si>
  <si>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</si>
  <si>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</si>
  <si>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</si>
  <si>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</si>
  <si>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</si>
  <si>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</si>
  <si>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</si>
  <si>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</si>
  <si>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</si>
  <si>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</si>
  <si>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</si>
  <si>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</si>
  <si>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</si>
  <si>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</si>
  <si>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</si>
  <si>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</si>
  <si>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</si>
  <si>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</si>
  <si>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</si>
  <si>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</si>
  <si>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</si>
  <si>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</si>
  <si>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</si>
  <si>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</si>
  <si>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</si>
  <si>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</si>
  <si>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</si>
  <si>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</si>
  <si>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</si>
  <si>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</si>
  <si>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</si>
  <si>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</si>
  <si>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</si>
  <si>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</si>
  <si>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</si>
  <si>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</si>
  <si>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</si>
  <si>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</si>
  <si>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</si>
  <si>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</si>
  <si>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</si>
  <si>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</si>
  <si>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</si>
  <si>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</si>
  <si>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</si>
  <si>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</si>
  <si>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</si>
  <si>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</si>
  <si>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</si>
  <si>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</si>
  <si>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</si>
  <si>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</si>
  <si>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</si>
  <si>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</si>
  <si>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</si>
  <si>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</si>
  <si>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</si>
  <si>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</si>
  <si>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</si>
  <si>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</si>
  <si>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</si>
  <si>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</si>
  <si>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</si>
  <si>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</si>
  <si>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</si>
  <si>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</si>
  <si>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</si>
  <si>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</si>
  <si>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</si>
  <si>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</si>
  <si>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</si>
  <si>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</si>
  <si>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</si>
  <si>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</si>
  <si>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</si>
  <si>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</si>
  <si>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</si>
  <si>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</si>
  <si>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</si>
  <si>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</si>
  <si>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</si>
  <si>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</si>
  <si>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</si>
  <si>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</si>
  <si>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</si>
  <si>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</si>
  <si>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</si>
  <si>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</si>
  <si>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</si>
  <si>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</si>
  <si>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</si>
  <si>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</si>
  <si>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</si>
  <si>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</si>
  <si>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</si>
  <si>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</si>
  <si>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</si>
  <si>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</si>
  <si>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</si>
  <si>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</si>
  <si>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</si>
  <si>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</si>
  <si>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</si>
  <si>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</si>
  <si>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</si>
  <si>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</si>
  <si>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</si>
  <si>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</si>
  <si>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</si>
  <si>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</si>
  <si>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</si>
  <si>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</si>
  <si>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</si>
  <si>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</si>
  <si>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</si>
  <si>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</si>
  <si>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</si>
  <si>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</si>
  <si>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</si>
  <si>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</si>
  <si>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</si>
  <si>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</si>
  <si>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</si>
  <si>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</si>
  <si>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</si>
  <si>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</si>
  <si>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</si>
  <si>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</si>
  <si>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</si>
  <si>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</si>
  <si>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</si>
  <si>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</si>
  <si>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</si>
  <si>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</si>
  <si>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</si>
  <si>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</si>
  <si>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</si>
  <si>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</si>
  <si>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</si>
  <si>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</si>
  <si>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</si>
  <si>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</si>
  <si>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</si>
  <si>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</si>
  <si>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</si>
  <si>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</si>
  <si>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</si>
  <si>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</si>
  <si>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</si>
  <si>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</si>
  <si>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</si>
  <si>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</si>
  <si>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</si>
  <si>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</si>
  <si>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</si>
  <si>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</si>
  <si>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</si>
  <si>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</si>
  <si>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</si>
  <si>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</si>
  <si>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</si>
  <si>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</si>
  <si>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</si>
  <si>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</si>
  <si>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</si>
  <si>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</si>
  <si>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</si>
  <si>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</si>
  <si>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</si>
  <si>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</si>
  <si>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</si>
  <si>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</si>
  <si>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</si>
  <si>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</si>
  <si>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</si>
  <si>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</si>
  <si>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</si>
  <si>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</si>
  <si>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</si>
  <si>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</si>
  <si>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</si>
  <si>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</si>
  <si>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</si>
  <si>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</si>
  <si>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</si>
  <si>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</si>
  <si>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</si>
  <si>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</si>
  <si>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</si>
  <si>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</si>
  <si>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</si>
  <si>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</si>
  <si>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</si>
  <si>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</si>
  <si>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</si>
  <si>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</si>
  <si>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</si>
  <si>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</si>
  <si>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</si>
  <si>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</si>
  <si>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</si>
  <si>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</si>
  <si>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</si>
  <si>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</si>
  <si>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</si>
  <si>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</si>
  <si>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</si>
  <si>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</si>
  <si>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</si>
  <si>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</si>
  <si>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</si>
  <si>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</si>
  <si>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</si>
  <si>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</si>
  <si>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</si>
  <si>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</si>
  <si>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</si>
  <si>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</si>
  <si>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</si>
  <si>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</si>
  <si>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</si>
  <si>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</si>
  <si>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</si>
  <si>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</si>
  <si>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</si>
  <si>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</si>
  <si>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</si>
  <si>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</si>
  <si>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</si>
  <si>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</si>
  <si>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</si>
  <si>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</si>
  <si>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</si>
  <si>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</si>
  <si>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</si>
  <si>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</si>
  <si>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</si>
  <si>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</si>
  <si>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</si>
  <si>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</si>
  <si>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</si>
  <si>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</si>
  <si>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</si>
  <si>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</si>
  <si>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</si>
  <si>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</si>
  <si>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</si>
  <si>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</si>
  <si>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</si>
  <si>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</si>
  <si>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</si>
  <si>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</si>
  <si>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</si>
  <si>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</si>
  <si>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</si>
  <si>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</si>
  <si>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</si>
  <si>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</si>
  <si>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</si>
  <si>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</si>
  <si>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</si>
  <si>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</si>
  <si>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</si>
  <si>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</si>
  <si>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</si>
  <si>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</si>
  <si>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</si>
  <si>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</si>
  <si>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</si>
  <si>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</si>
  <si>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</si>
  <si>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</si>
  <si>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</si>
  <si>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</si>
  <si>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</si>
  <si>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</si>
  <si>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</si>
  <si>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</si>
  <si>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</si>
  <si>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</si>
  <si>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</si>
  <si>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</si>
  <si>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</si>
  <si>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</si>
  <si>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</si>
  <si>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</si>
  <si>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</si>
  <si>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</si>
  <si>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</si>
  <si>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</si>
  <si>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</si>
  <si>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</si>
  <si>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</si>
  <si>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</si>
  <si>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</si>
  <si>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</si>
  <si>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</si>
  <si>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</si>
  <si>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</si>
  <si>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</si>
  <si>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</si>
  <si>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</si>
  <si>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</si>
  <si>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</si>
  <si>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</si>
  <si>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</si>
  <si>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</si>
  <si>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</si>
  <si>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</si>
  <si>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</si>
  <si>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</si>
  <si>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</si>
  <si>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</si>
  <si>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</si>
  <si>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</si>
  <si>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</si>
  <si>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</si>
  <si>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</si>
  <si>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</si>
  <si>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</si>
  <si>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</si>
  <si>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</si>
  <si>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</si>
  <si>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</si>
  <si>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</si>
  <si>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</si>
  <si>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</si>
  <si>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</si>
  <si>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</si>
  <si>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</si>
  <si>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</si>
  <si>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</si>
  <si>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</si>
  <si>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</si>
  <si>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</si>
  <si>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</si>
  <si>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</si>
  <si>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</si>
  <si>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</si>
  <si>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</si>
  <si>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</si>
  <si>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</si>
  <si>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</si>
  <si>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</si>
  <si>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</si>
  <si>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</si>
  <si>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</si>
  <si>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</si>
  <si>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</si>
  <si>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</si>
  <si>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</si>
  <si>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</si>
  <si>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</si>
  <si>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</si>
  <si>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</si>
  <si>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</si>
  <si>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</si>
  <si>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</si>
  <si>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</si>
  <si>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</si>
  <si>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</si>
  <si>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</si>
  <si>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</si>
  <si>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</si>
  <si>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</si>
  <si>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</si>
  <si>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</si>
  <si>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</si>
  <si>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</si>
  <si>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</si>
  <si>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</si>
  <si>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</si>
  <si>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</si>
  <si>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</si>
  <si>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</si>
  <si>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</si>
  <si>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</si>
  <si>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</si>
  <si>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</si>
  <si>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</si>
  <si>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</si>
  <si>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</si>
  <si>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</si>
  <si>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</si>
  <si>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</si>
  <si>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</si>
  <si>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</si>
  <si>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</si>
  <si>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</si>
  <si>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</si>
  <si>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</si>
  <si>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</si>
  <si>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</si>
  <si>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</si>
  <si>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</si>
  <si>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</si>
  <si>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</si>
  <si>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</si>
  <si>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</si>
  <si>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</si>
  <si>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</si>
  <si>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</si>
  <si>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</si>
  <si>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</si>
  <si>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</si>
  <si>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</si>
  <si>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</si>
  <si>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</si>
  <si>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</si>
  <si>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</si>
  <si>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</si>
  <si>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</si>
  <si>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</si>
  <si>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</si>
  <si>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</si>
  <si>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</si>
  <si>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</si>
  <si>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</si>
  <si>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</si>
  <si>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</si>
  <si>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</si>
  <si>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</si>
  <si>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</si>
  <si>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</si>
  <si>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</si>
  <si>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</si>
  <si>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</si>
  <si>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</si>
  <si>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</si>
  <si>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</si>
  <si>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</si>
  <si>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</si>
  <si>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</si>
  <si>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</si>
  <si>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</si>
  <si>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</si>
  <si>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</si>
  <si>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</si>
  <si>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</si>
  <si>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</si>
  <si>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</si>
  <si>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</si>
  <si>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</si>
  <si>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</si>
  <si>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</si>
  <si>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</si>
  <si>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</si>
  <si>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</si>
  <si>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</si>
  <si>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</si>
  <si>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</si>
  <si>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</si>
  <si>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</si>
  <si>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</si>
  <si>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</si>
  <si>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</si>
  <si>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</si>
  <si>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</si>
  <si>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</si>
  <si>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</si>
  <si>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</si>
  <si>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</si>
  <si>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</si>
  <si>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</si>
  <si>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</si>
  <si>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</si>
  <si>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</si>
  <si>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</si>
  <si>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</si>
  <si>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</si>
  <si>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</si>
  <si>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</si>
  <si>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</si>
  <si>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</si>
  <si>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</si>
  <si>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</si>
  <si>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</si>
  <si>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</si>
  <si>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</si>
  <si>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</si>
  <si>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</si>
  <si>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</si>
  <si>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</si>
  <si>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</si>
  <si>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</si>
  <si>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</si>
  <si>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</si>
  <si>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</si>
  <si>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</si>
  <si>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</si>
  <si>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</si>
  <si>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</si>
  <si>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</si>
  <si>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</si>
  <si>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</si>
  <si>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</si>
  <si>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</si>
  <si>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</si>
  <si>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</si>
  <si>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</si>
  <si>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</si>
  <si>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</si>
  <si>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</si>
  <si>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</si>
  <si>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</si>
  <si>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</si>
  <si>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</si>
  <si>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</si>
  <si>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</si>
  <si>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</si>
  <si>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</si>
  <si>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</si>
  <si>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</si>
  <si>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</si>
  <si>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</si>
  <si>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</si>
  <si>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</si>
  <si>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</si>
  <si>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</si>
  <si>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</si>
  <si>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</si>
  <si>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</si>
  <si>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</si>
  <si>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</si>
  <si>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</si>
  <si>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</si>
  <si>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</si>
  <si>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</si>
  <si>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</si>
  <si>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</si>
  <si>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</si>
  <si>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</si>
  <si>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</si>
  <si>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</si>
  <si>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</si>
  <si>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</si>
  <si>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</si>
  <si>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</si>
  <si>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</si>
  <si>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</si>
  <si>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</si>
  <si>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</si>
  <si>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</si>
  <si>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</si>
  <si>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</si>
  <si>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</si>
  <si>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</si>
  <si>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</si>
  <si>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</si>
  <si>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</si>
  <si>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</si>
  <si>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</si>
  <si>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</si>
  <si>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</si>
  <si>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</si>
  <si>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</si>
  <si>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</si>
  <si>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</si>
  <si>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</si>
  <si>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</si>
  <si>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</si>
  <si>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</si>
  <si>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</si>
  <si>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</si>
  <si>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</si>
  <si>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</si>
  <si>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</si>
  <si>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</si>
  <si>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</si>
  <si>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</si>
  <si>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</si>
  <si>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</si>
  <si>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</si>
  <si>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</si>
  <si>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</si>
  <si>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</si>
  <si>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</si>
  <si>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</si>
  <si>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</si>
  <si>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</si>
  <si>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</si>
  <si>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</si>
  <si>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</si>
  <si>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</si>
  <si>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</si>
  <si>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</si>
  <si>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</si>
  <si>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</si>
  <si>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</si>
  <si>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</si>
  <si>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</si>
  <si>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</si>
  <si>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</si>
  <si>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</si>
  <si>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</si>
  <si>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</si>
  <si>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</si>
  <si>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</si>
  <si>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</si>
  <si>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</si>
  <si>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</si>
  <si>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</si>
  <si>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</si>
  <si>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</si>
  <si>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</si>
  <si>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</si>
  <si>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</si>
  <si>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</si>
  <si>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</si>
  <si>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</si>
  <si>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</si>
  <si>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</si>
  <si>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</si>
  <si>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</si>
  <si>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</si>
  <si>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</si>
  <si>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</si>
  <si>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</si>
  <si>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</si>
  <si>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</si>
  <si>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</si>
  <si>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</si>
  <si>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</si>
  <si>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</si>
  <si>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</si>
  <si>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</si>
  <si>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</si>
  <si>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</si>
  <si>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</si>
  <si>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</si>
  <si>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</si>
  <si>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</si>
  <si>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</si>
  <si>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</si>
  <si>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</si>
  <si>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</si>
  <si>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</si>
  <si>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</si>
  <si>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</si>
  <si>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</si>
  <si>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</si>
  <si>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</si>
  <si>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</si>
  <si>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</si>
  <si>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</si>
  <si>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</si>
  <si>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</si>
  <si>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</si>
  <si>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</si>
  <si>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</si>
  <si>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</si>
  <si>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</si>
  <si>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</si>
  <si>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</si>
  <si>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</si>
  <si>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</si>
  <si>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</si>
  <si>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</si>
  <si>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</si>
  <si>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</si>
  <si>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</si>
  <si>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</si>
  <si>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</si>
  <si>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</si>
  <si>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</si>
  <si>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</si>
  <si>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</si>
  <si>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</si>
  <si>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</si>
  <si>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</si>
  <si>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</si>
  <si>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</si>
  <si>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</si>
  <si>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</si>
  <si>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</si>
  <si>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</si>
  <si>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</si>
  <si>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</si>
  <si>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</si>
  <si>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</si>
  <si>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</si>
  <si>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</si>
  <si>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</si>
  <si>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</si>
  <si>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</si>
  <si>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</si>
  <si>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</si>
  <si>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</si>
  <si>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</si>
  <si>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</si>
  <si>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</si>
  <si>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</si>
  <si>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</si>
  <si>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</si>
  <si>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</si>
  <si>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</si>
  <si>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</si>
  <si>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</si>
  <si>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</si>
  <si>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</si>
  <si>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</si>
  <si>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</si>
  <si>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</si>
  <si>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</si>
  <si>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</si>
  <si>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</si>
  <si>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</si>
  <si>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</si>
  <si>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</si>
  <si>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</si>
  <si>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</si>
  <si>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</si>
  <si>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</si>
  <si>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</si>
  <si>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</si>
  <si>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</si>
  <si>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</si>
  <si>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</si>
  <si>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</si>
  <si>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</si>
  <si>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</si>
  <si>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</si>
  <si>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</si>
  <si>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</si>
  <si>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</si>
  <si>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</si>
  <si>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</si>
  <si>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</si>
  <si>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</si>
  <si>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</si>
  <si>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</si>
  <si>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</si>
  <si>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</si>
  <si>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</si>
  <si>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</si>
  <si>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</si>
  <si>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</si>
  <si>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</si>
  <si>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</si>
  <si>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</si>
  <si>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</si>
  <si>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</si>
  <si>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</si>
  <si>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</si>
  <si>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</si>
  <si>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</si>
  <si>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</si>
  <si>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</si>
  <si>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</si>
  <si>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</si>
  <si>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</si>
  <si>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</si>
  <si>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</si>
  <si>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</si>
  <si>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</si>
  <si>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</si>
  <si>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</si>
  <si>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</si>
  <si>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</si>
  <si>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</si>
  <si>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</si>
  <si>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</si>
  <si>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</si>
  <si>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</si>
  <si>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</si>
  <si>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</si>
  <si>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</si>
  <si>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</si>
  <si>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</si>
  <si>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</si>
  <si>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</si>
  <si>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</si>
  <si>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</si>
  <si>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</si>
  <si>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</si>
  <si>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</si>
  <si>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</si>
  <si>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</si>
  <si>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</si>
  <si>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</si>
  <si>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</si>
  <si>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</si>
  <si>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</si>
  <si>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</si>
  <si>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</si>
  <si>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</si>
  <si>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</si>
  <si>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</si>
  <si>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</si>
  <si>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</si>
  <si>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</si>
  <si>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</si>
  <si>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</si>
  <si>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</si>
  <si>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</si>
  <si>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</si>
  <si>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</si>
  <si>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</si>
  <si>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</si>
  <si>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</si>
  <si>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</si>
  <si>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</si>
  <si>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</si>
  <si>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</si>
  <si>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</si>
  <si>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</si>
  <si>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</si>
  <si>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</si>
  <si>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</si>
  <si>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</si>
  <si>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</si>
  <si>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</si>
  <si>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</si>
  <si>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</si>
  <si>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</si>
  <si>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</si>
  <si>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</si>
  <si>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</si>
  <si>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</si>
  <si>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</si>
  <si>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</si>
  <si>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</si>
  <si>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</si>
  <si>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</si>
  <si>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</si>
  <si>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</si>
  <si>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</si>
  <si>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</si>
  <si>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</si>
  <si>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</si>
  <si>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</si>
  <si>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</si>
  <si>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</si>
  <si>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</si>
  <si>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</si>
  <si>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</si>
  <si>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</si>
  <si>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</si>
  <si>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</si>
  <si>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</si>
  <si>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</si>
  <si>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</si>
  <si>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</si>
  <si>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</si>
  <si>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</si>
  <si>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</si>
  <si>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</si>
  <si>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</si>
  <si>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</si>
  <si>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</si>
  <si>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</si>
  <si>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</si>
  <si>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</si>
  <si>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</si>
  <si>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</si>
  <si>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</si>
  <si>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</si>
  <si>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</si>
  <si>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</si>
  <si>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</si>
  <si>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</si>
  <si>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</si>
  <si>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</si>
  <si>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</si>
  <si>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</si>
  <si>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</si>
  <si>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</si>
  <si>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</si>
  <si>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</si>
  <si>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</si>
  <si>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</si>
  <si>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</si>
  <si>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</si>
  <si>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</si>
  <si>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</si>
  <si>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</si>
  <si>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</si>
  <si>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</si>
  <si>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</si>
  <si>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</si>
  <si>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</si>
  <si>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</si>
  <si>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</si>
  <si>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</si>
  <si>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</si>
  <si>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</si>
  <si>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</si>
  <si>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</si>
  <si>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</si>
  <si>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</si>
  <si>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</si>
  <si>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</si>
  <si>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</si>
  <si>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</si>
  <si>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</si>
  <si>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</si>
  <si>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</si>
  <si>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</si>
  <si>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</si>
  <si>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</si>
  <si>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</si>
  <si>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</si>
  <si>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</si>
  <si>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</si>
  <si>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</si>
  <si>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</si>
  <si>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</si>
  <si>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</si>
  <si>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</si>
  <si>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</si>
  <si>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</si>
  <si>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</si>
  <si>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</si>
  <si>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</si>
  <si>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</si>
  <si>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</si>
  <si>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</si>
  <si>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</si>
  <si>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</si>
  <si>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</si>
  <si>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</si>
  <si>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</si>
  <si>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</si>
  <si>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</si>
  <si>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</si>
  <si>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</si>
  <si>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</si>
  <si>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</si>
  <si>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</si>
  <si>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</si>
  <si>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</si>
  <si>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</si>
  <si>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</si>
  <si>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</si>
  <si>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</si>
  <si>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</si>
  <si>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</si>
  <si>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</si>
  <si>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</si>
  <si>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</si>
  <si>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</si>
  <si>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</si>
  <si>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</si>
  <si>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</si>
  <si>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</si>
  <si>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</si>
  <si>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</si>
  <si>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</si>
  <si>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</si>
  <si>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</si>
  <si>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</si>
  <si>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</si>
  <si>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</si>
  <si>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</si>
  <si>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</si>
  <si>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</si>
  <si>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</si>
  <si>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</si>
  <si>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</si>
  <si>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</si>
  <si>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</si>
  <si>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</si>
  <si>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</si>
  <si>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</si>
  <si>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</si>
  <si>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</si>
  <si>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</si>
  <si>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</si>
  <si>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</si>
  <si>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</si>
  <si>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</si>
  <si>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</si>
  <si>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</si>
  <si>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</si>
  <si>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</si>
  <si>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</si>
  <si>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</si>
  <si>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</si>
  <si>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</si>
  <si>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</si>
  <si>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</si>
  <si>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</si>
  <si>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</si>
  <si>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</si>
  <si>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</si>
  <si>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</si>
  <si>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</si>
  <si>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</si>
  <si>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</si>
  <si>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</si>
  <si>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</si>
  <si>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</si>
  <si>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</si>
  <si>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</si>
  <si>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</si>
  <si>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</si>
  <si>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</si>
  <si>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</si>
  <si>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</si>
  <si>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</si>
  <si>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</si>
  <si>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</si>
  <si>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</si>
  <si>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</si>
  <si>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</si>
  <si>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</si>
  <si>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</si>
  <si>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</si>
  <si>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</si>
  <si>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</si>
  <si>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</si>
  <si>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</si>
  <si>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</si>
  <si>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</si>
  <si>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</si>
  <si>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</si>
  <si>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</si>
  <si>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</si>
  <si>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</si>
  <si>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</si>
  <si>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</si>
  <si>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</si>
  <si>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</si>
  <si>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</si>
  <si>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</si>
  <si>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</si>
  <si>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</si>
  <si>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</si>
  <si>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</si>
  <si>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</si>
  <si>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</si>
  <si>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</si>
  <si>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</si>
  <si>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</si>
  <si>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</si>
  <si>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</si>
  <si>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</si>
  <si>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</si>
  <si>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</si>
  <si>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</si>
  <si>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</si>
  <si>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</si>
  <si>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</si>
  <si>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</si>
  <si>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</si>
  <si>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</si>
  <si>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</si>
  <si>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</si>
  <si>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</si>
  <si>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</si>
  <si>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</si>
  <si>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</si>
  <si>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</si>
  <si>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</si>
  <si>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</si>
  <si>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</si>
  <si>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</si>
  <si>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</si>
  <si>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</si>
  <si>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</si>
  <si>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</si>
  <si>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</si>
  <si>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</si>
  <si>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</si>
  <si>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</si>
  <si>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</si>
  <si>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</si>
  <si>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</si>
  <si>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</si>
  <si>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</si>
  <si>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</si>
  <si>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</si>
  <si>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</si>
  <si>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</si>
  <si>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</si>
  <si>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</si>
  <si>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</si>
  <si>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</si>
  <si>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</si>
  <si>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</si>
  <si>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</si>
  <si>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</si>
  <si>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</si>
  <si>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</si>
  <si>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</si>
  <si>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</si>
  <si>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</si>
  <si>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</si>
  <si>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</si>
  <si>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</si>
  <si>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</si>
  <si>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</si>
  <si>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</si>
  <si>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</si>
  <si>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</si>
  <si>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</si>
  <si>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</si>
  <si>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</si>
  <si>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</si>
  <si>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</si>
  <si>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</si>
  <si>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</si>
  <si>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</si>
  <si>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</si>
  <si>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</si>
  <si>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</si>
  <si>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</si>
  <si>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</si>
  <si>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</si>
  <si>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</si>
  <si>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</si>
  <si>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</si>
  <si>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</si>
  <si>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</si>
  <si>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</si>
  <si>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</si>
  <si>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</si>
  <si>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</si>
  <si>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</si>
  <si>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</si>
  <si>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</si>
  <si>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</si>
  <si>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</si>
  <si>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</si>
  <si>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</si>
  <si>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</si>
  <si>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</si>
  <si>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</si>
  <si>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</si>
  <si>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</si>
  <si>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</si>
  <si>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</si>
  <si>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</si>
  <si>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</si>
  <si>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</si>
  <si>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</si>
  <si>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</si>
  <si>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</si>
  <si>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</si>
  <si>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</si>
  <si>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</si>
  <si>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</si>
  <si>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</si>
  <si>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</si>
  <si>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</si>
  <si>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</si>
  <si>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</si>
  <si>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</si>
  <si>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</si>
  <si>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</si>
  <si>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</si>
  <si>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</si>
  <si>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</si>
  <si>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</si>
  <si>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</si>
  <si>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</si>
  <si>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</si>
  <si>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</si>
  <si>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</si>
  <si>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</si>
  <si>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</si>
  <si>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</si>
  <si>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</si>
  <si>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</si>
  <si>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</si>
  <si>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</si>
  <si>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</si>
  <si>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</si>
  <si>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</si>
  <si>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</si>
  <si>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</si>
  <si>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</si>
  <si>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</si>
  <si>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</si>
  <si>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</si>
  <si>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</si>
  <si>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</si>
  <si>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</si>
  <si>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</si>
  <si>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</si>
  <si>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</si>
  <si>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</si>
  <si>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</si>
  <si>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</si>
  <si>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</si>
  <si>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</si>
  <si>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</si>
  <si>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</si>
  <si>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</si>
  <si>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</si>
  <si>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</si>
  <si>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</si>
  <si>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</si>
  <si>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</si>
  <si>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</si>
  <si>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</si>
  <si>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</si>
  <si>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</si>
  <si>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</si>
  <si>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</si>
  <si>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</si>
  <si>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</si>
  <si>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</si>
  <si>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</si>
  <si>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</si>
  <si>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</si>
  <si>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</si>
  <si>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</si>
  <si>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</si>
  <si>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</si>
  <si>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</si>
  <si>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</si>
  <si>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</si>
  <si>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</si>
  <si>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</si>
  <si>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</si>
  <si>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</si>
  <si>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</si>
  <si>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</si>
  <si>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</si>
  <si>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</si>
  <si>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</si>
  <si>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</si>
  <si>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</si>
  <si>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</si>
  <si>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</si>
  <si>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</si>
  <si>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</si>
  <si>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</si>
  <si>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</si>
  <si>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</si>
  <si>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</si>
  <si>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</si>
  <si>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</si>
  <si>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</si>
  <si>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</si>
  <si>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</si>
  <si>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</si>
  <si>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</si>
  <si>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</si>
  <si>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</si>
  <si>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</si>
  <si>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</si>
  <si>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</si>
  <si>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</si>
  <si>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</si>
  <si>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</si>
  <si>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</si>
  <si>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</si>
  <si>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</si>
  <si>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</si>
  <si>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</si>
  <si>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</si>
  <si>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</si>
  <si>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</si>
  <si>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</si>
  <si>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</si>
  <si>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</si>
  <si>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</si>
  <si>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</si>
  <si>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</si>
  <si>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</si>
  <si>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</si>
  <si>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</si>
  <si>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</si>
  <si>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</si>
  <si>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</si>
  <si>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</si>
  <si>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</si>
  <si>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</si>
  <si>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</si>
  <si>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</si>
  <si>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</si>
  <si>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</si>
  <si>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</si>
  <si>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</si>
  <si>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</si>
  <si>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</si>
  <si>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</si>
  <si>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</si>
  <si>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</si>
  <si>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</si>
  <si>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</si>
  <si>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</si>
  <si>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</si>
  <si>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</si>
  <si>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</si>
  <si>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</si>
  <si>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</si>
  <si>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</si>
  <si>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</si>
  <si>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</si>
  <si>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</si>
  <si>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</si>
  <si>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</si>
  <si>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</si>
  <si>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</si>
  <si>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</si>
  <si>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</si>
  <si>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</si>
  <si>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</si>
  <si>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</si>
  <si>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</si>
  <si>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</si>
  <si>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</si>
  <si>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</si>
  <si>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</si>
  <si>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</si>
  <si>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</si>
  <si>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</si>
  <si>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</si>
  <si>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</si>
  <si>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</si>
  <si>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</si>
  <si>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</si>
  <si>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</si>
  <si>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</si>
  <si>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</si>
  <si>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</si>
  <si>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</si>
  <si>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</si>
  <si>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</si>
  <si>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</si>
  <si>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</si>
  <si>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</si>
  <si>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</si>
  <si>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</si>
  <si>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</si>
  <si>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</si>
  <si>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</si>
  <si>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</si>
  <si>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</si>
  <si>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</si>
  <si>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</si>
  <si>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</si>
  <si>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</si>
  <si>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</si>
  <si>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</si>
  <si>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</si>
  <si>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</si>
  <si>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</si>
  <si>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</si>
  <si>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</si>
  <si>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</si>
  <si>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</si>
  <si>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</si>
  <si>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</si>
  <si>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</si>
  <si>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</si>
  <si>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</si>
  <si>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</si>
  <si>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</si>
  <si>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</si>
  <si>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</si>
  <si>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</si>
  <si>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</si>
  <si>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</si>
  <si>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</si>
  <si>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</si>
  <si>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</si>
  <si>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</si>
  <si>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</si>
  <si>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</si>
  <si>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</si>
  <si>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</si>
  <si>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</si>
  <si>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</si>
  <si>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</si>
  <si>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</si>
  <si>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</si>
  <si>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</si>
  <si>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</si>
  <si>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</si>
  <si>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</si>
  <si>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</si>
  <si>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</si>
  <si>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</si>
  <si>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</si>
  <si>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</si>
  <si>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</si>
  <si>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</si>
  <si>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</si>
  <si>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</si>
  <si>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</si>
  <si>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</si>
  <si>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</si>
  <si>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</si>
  <si>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</si>
  <si>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</si>
  <si>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</si>
  <si>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</si>
  <si>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</si>
  <si>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</si>
  <si>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</si>
  <si>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</si>
  <si>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</si>
  <si>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</si>
  <si>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</si>
  <si>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</si>
  <si>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</si>
  <si>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</si>
  <si>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</si>
  <si>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</si>
  <si>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</si>
  <si>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</si>
  <si>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</si>
  <si>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</si>
  <si>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</si>
  <si>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</si>
  <si>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</si>
  <si>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</si>
  <si>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</si>
  <si>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</si>
  <si>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</si>
  <si>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</si>
  <si>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</si>
  <si>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</si>
  <si>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</si>
  <si>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</si>
  <si>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</si>
  <si>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</si>
  <si>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</si>
  <si>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</si>
  <si>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</si>
  <si>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</si>
  <si>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</si>
  <si>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</si>
  <si>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</si>
  <si>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</si>
  <si>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</si>
  <si>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</si>
  <si>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</si>
  <si>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</si>
  <si>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</si>
  <si>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</si>
  <si>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</si>
  <si>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</si>
  <si>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</si>
  <si>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</si>
  <si>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</si>
  <si>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</si>
  <si>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</si>
  <si>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</si>
  <si>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</si>
  <si>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</si>
  <si>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</si>
  <si>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</si>
  <si>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</si>
  <si>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</si>
  <si>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</si>
  <si>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</si>
  <si>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</si>
  <si>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</si>
  <si>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</si>
  <si>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</si>
  <si>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</si>
  <si>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</si>
  <si>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</si>
  <si>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</si>
  <si>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</si>
  <si>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</si>
  <si>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</si>
  <si>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</si>
  <si>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</si>
  <si>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</si>
  <si>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</si>
  <si>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</si>
  <si>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</si>
  <si>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</si>
  <si>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</si>
  <si>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</si>
  <si>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</si>
  <si>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</si>
  <si>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</si>
  <si>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</si>
  <si>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</si>
  <si>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</si>
  <si>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</si>
  <si>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</si>
  <si>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</si>
  <si>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</si>
  <si>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</si>
  <si>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</si>
  <si>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</si>
  <si>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</si>
  <si>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</si>
  <si>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</si>
  <si>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</si>
  <si>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</si>
  <si>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</si>
  <si>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</si>
  <si>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</si>
  <si>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</si>
  <si>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</si>
  <si>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</si>
  <si>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</si>
  <si>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</si>
  <si>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</si>
  <si>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</si>
  <si>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</si>
  <si>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</si>
  <si>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</si>
  <si>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</si>
  <si>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</si>
  <si>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</si>
  <si>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</si>
  <si>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</si>
  <si>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</si>
  <si>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</si>
  <si>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</si>
  <si>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</si>
  <si>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</si>
  <si>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</si>
  <si>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</si>
  <si>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</si>
  <si>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</si>
  <si>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</si>
  <si>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</si>
  <si>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</si>
  <si>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</si>
  <si>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</si>
  <si>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</si>
  <si>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</si>
  <si>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</si>
  <si>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</si>
  <si>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</si>
  <si>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</si>
  <si>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</si>
  <si>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</si>
  <si>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</si>
  <si>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</si>
  <si>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</si>
  <si>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</si>
  <si>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</si>
  <si>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</si>
  <si>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</si>
  <si>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</si>
  <si>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</si>
  <si>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</si>
  <si>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</si>
  <si>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</si>
  <si>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</si>
  <si>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</si>
  <si>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</si>
  <si>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</si>
  <si>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</si>
  <si>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</si>
  <si>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</si>
  <si>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</si>
  <si>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</si>
  <si>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</si>
  <si>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</si>
  <si>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</si>
  <si>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</si>
  <si>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</si>
  <si>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</si>
  <si>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</si>
  <si>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</si>
  <si>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</si>
  <si>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</si>
  <si>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</si>
  <si>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</si>
  <si>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</si>
  <si>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</si>
  <si>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</si>
  <si>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</si>
  <si>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</si>
  <si>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</si>
  <si>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</si>
  <si>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</si>
  <si>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</si>
  <si>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</si>
  <si>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</si>
  <si>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</si>
  <si>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</si>
  <si>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</si>
  <si>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</si>
  <si>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</si>
  <si>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</si>
  <si>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</si>
  <si>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</si>
  <si>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</si>
  <si>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</si>
  <si>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</si>
  <si>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</si>
  <si>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</si>
  <si>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</si>
  <si>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</si>
  <si>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</si>
  <si>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</si>
  <si>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</si>
  <si>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</si>
  <si>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</si>
  <si>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</si>
  <si>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</si>
  <si>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</si>
  <si>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</si>
  <si>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</si>
  <si>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</si>
  <si>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</si>
  <si>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</si>
  <si>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</si>
  <si>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</si>
  <si>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</si>
  <si>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</si>
  <si>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</si>
  <si>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</si>
  <si>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</si>
  <si>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</si>
  <si>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</si>
  <si>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</si>
  <si>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</si>
  <si>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</si>
  <si>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</si>
  <si>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</si>
  <si>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</si>
  <si>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</si>
  <si>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</si>
  <si>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</si>
  <si>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</si>
  <si>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</si>
  <si>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</si>
  <si>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</si>
  <si>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</si>
  <si>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</si>
  <si>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</si>
  <si>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</si>
  <si>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</si>
  <si>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</si>
  <si>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</si>
  <si>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</si>
  <si>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</si>
  <si>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</si>
  <si>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</si>
  <si>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</si>
  <si>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</si>
  <si>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</si>
  <si>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</si>
  <si>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</si>
  <si>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</si>
  <si>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</si>
  <si>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</si>
  <si>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</si>
  <si>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</si>
  <si>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</si>
  <si>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</si>
  <si>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</si>
  <si>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</si>
  <si>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</si>
  <si>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</si>
  <si>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</si>
  <si>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</si>
  <si>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</si>
  <si>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</si>
  <si>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</si>
  <si>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</si>
  <si>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</si>
  <si>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</si>
  <si>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</si>
  <si>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</si>
  <si>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</si>
  <si>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</si>
  <si>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</si>
  <si>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</si>
  <si>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</si>
  <si>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</si>
  <si>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</si>
  <si>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</si>
  <si>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</si>
  <si>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</si>
  <si>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</si>
  <si>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</si>
  <si>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</si>
  <si>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</si>
  <si>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</si>
  <si>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</si>
  <si>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</si>
  <si>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</si>
  <si>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</si>
  <si>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</si>
  <si>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</si>
  <si>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</si>
  <si>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</si>
  <si>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</si>
  <si>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</si>
  <si>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</si>
  <si>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</si>
  <si>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</si>
  <si>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</si>
  <si>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</si>
  <si>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</si>
  <si>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</si>
  <si>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</si>
  <si>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</si>
  <si>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</si>
  <si>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</si>
  <si>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</si>
  <si>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</si>
  <si>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</si>
  <si>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</si>
  <si>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</si>
  <si>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</si>
  <si>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</si>
  <si>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</si>
  <si>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</si>
  <si>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</si>
  <si>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</si>
  <si>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</si>
  <si>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</si>
  <si>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</si>
  <si>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</si>
  <si>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</si>
  <si>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</si>
  <si>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</si>
  <si>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</si>
  <si>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</si>
  <si>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</si>
  <si>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</si>
  <si>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</si>
  <si>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</si>
  <si>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</si>
  <si>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</si>
  <si>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</si>
  <si>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</si>
  <si>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</si>
  <si>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</si>
  <si>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</si>
  <si>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</si>
  <si>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</si>
  <si>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</si>
  <si>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</si>
  <si>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</si>
  <si>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</si>
  <si>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</si>
  <si>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</si>
  <si>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</si>
  <si>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</si>
  <si>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</si>
  <si>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</si>
  <si>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</si>
  <si>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</si>
  <si>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</si>
  <si>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</si>
  <si>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</si>
  <si>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</si>
  <si>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</si>
  <si>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</si>
  <si>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</si>
  <si>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</si>
  <si>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</si>
  <si>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</si>
  <si>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</si>
  <si>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</si>
  <si>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</si>
  <si>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</si>
  <si>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</si>
  <si>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</si>
  <si>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</si>
  <si>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</si>
  <si>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</si>
  <si>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</si>
  <si>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</si>
  <si>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</si>
  <si>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</si>
  <si>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</si>
  <si>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</si>
  <si>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</si>
  <si>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</si>
  <si>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</si>
  <si>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</si>
  <si>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</si>
  <si>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</si>
  <si>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</si>
  <si>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</si>
  <si>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</si>
  <si>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</si>
  <si>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</si>
  <si>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</si>
  <si>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</si>
  <si>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</si>
  <si>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</si>
  <si>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</si>
  <si>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</si>
  <si>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</si>
  <si>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</si>
  <si>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</si>
  <si>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</si>
  <si>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</si>
  <si>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</si>
  <si>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</si>
  <si>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</si>
  <si>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</si>
  <si>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</si>
  <si>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</si>
  <si>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</si>
  <si>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</si>
  <si>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</si>
  <si>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</si>
  <si>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</si>
  <si>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</si>
  <si>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</si>
  <si>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</si>
  <si>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</si>
  <si>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</si>
  <si>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</si>
  <si>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</si>
  <si>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</si>
  <si>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</si>
  <si>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</si>
  <si>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</si>
  <si>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</si>
  <si>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</si>
  <si>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</si>
  <si>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</si>
  <si>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</si>
  <si>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</si>
  <si>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</si>
  <si>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</si>
  <si>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</si>
  <si>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</si>
  <si>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</si>
  <si>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</si>
  <si>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</si>
  <si>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</si>
  <si>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</si>
  <si>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</si>
  <si>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</si>
  <si>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</si>
  <si>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</si>
  <si>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</si>
  <si>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</si>
  <si>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</si>
  <si>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</si>
  <si>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</si>
  <si>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</si>
  <si>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</si>
  <si>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</si>
  <si>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</si>
  <si>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</si>
  <si>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</si>
  <si>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</si>
  <si>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</si>
  <si>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</si>
  <si>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</si>
  <si>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</si>
  <si>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</si>
  <si>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</si>
  <si>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</si>
  <si>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</si>
  <si>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</si>
  <si>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</si>
  <si>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</si>
  <si>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</si>
  <si>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</si>
  <si>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</si>
  <si>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</si>
  <si>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</si>
  <si>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</si>
  <si>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</si>
  <si>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</si>
  <si>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</si>
  <si>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</si>
  <si>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</si>
  <si>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</si>
  <si>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</si>
  <si>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</si>
  <si>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</si>
  <si>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</si>
  <si>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</si>
  <si>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</si>
  <si>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</si>
  <si>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</si>
  <si>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</si>
  <si>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</si>
  <si>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</si>
  <si>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</si>
  <si>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</si>
  <si>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</si>
  <si>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</si>
  <si>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</si>
  <si>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</si>
  <si>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</si>
  <si>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</si>
  <si>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</si>
  <si>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</si>
  <si>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</si>
  <si>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</si>
  <si>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</si>
  <si>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</si>
  <si>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</si>
  <si>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</si>
  <si>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</si>
  <si>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</si>
  <si>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</si>
  <si>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</si>
  <si>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</si>
  <si>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</si>
  <si>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</si>
  <si>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</si>
  <si>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</si>
  <si>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</si>
  <si>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</si>
  <si>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</si>
  <si>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</si>
  <si>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</si>
  <si>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</si>
  <si>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</si>
  <si>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</si>
  <si>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</si>
  <si>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</si>
  <si>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</si>
  <si>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</si>
  <si>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</si>
  <si>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</si>
  <si>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</si>
  <si>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</si>
  <si>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</si>
  <si>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</si>
  <si>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</si>
  <si>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</si>
  <si>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</si>
  <si>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</si>
  <si>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</si>
  <si>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</si>
  <si>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</si>
  <si>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</si>
  <si>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</si>
  <si>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</si>
  <si>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</si>
  <si>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</si>
  <si>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</si>
  <si>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</si>
  <si>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</si>
  <si>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</si>
  <si>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</si>
  <si>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</si>
  <si>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</si>
  <si>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</si>
  <si>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</si>
  <si>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</si>
  <si>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</si>
  <si>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</si>
  <si>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</si>
  <si>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</si>
  <si>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</si>
  <si>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</si>
  <si>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</si>
  <si>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</si>
  <si>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</si>
  <si>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</si>
  <si>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</si>
  <si>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</si>
  <si>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</si>
  <si>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</si>
  <si>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</si>
  <si>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</si>
  <si>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</si>
  <si>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</si>
  <si>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</si>
  <si>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</si>
  <si>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</si>
  <si>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</si>
  <si>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</si>
  <si>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</si>
  <si>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</si>
  <si>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</si>
  <si>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</si>
  <si>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</si>
  <si>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</si>
  <si>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</si>
  <si>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</si>
  <si>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</si>
  <si>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</si>
  <si>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</si>
  <si>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</si>
  <si>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</si>
  <si>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</si>
  <si>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</si>
  <si>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</si>
  <si>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</si>
  <si>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</si>
  <si>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</si>
  <si>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</si>
  <si>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</si>
  <si>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</si>
  <si>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</si>
  <si>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</si>
  <si>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</si>
  <si>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</si>
  <si>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</si>
  <si>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</si>
  <si>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</si>
  <si>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</si>
  <si>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</si>
  <si>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</si>
  <si>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</si>
  <si>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</si>
  <si>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</si>
  <si>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</si>
  <si>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</si>
  <si>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</si>
  <si>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</si>
  <si>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</si>
  <si>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</si>
  <si>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</si>
  <si>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</si>
  <si>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</si>
  <si>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</si>
  <si>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</si>
  <si>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</si>
  <si>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</si>
  <si>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</si>
  <si>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</si>
  <si>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</si>
  <si>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</si>
  <si>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</si>
  <si>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</si>
  <si>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</si>
  <si>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</si>
  <si>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</si>
  <si>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</si>
  <si>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</si>
  <si>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</si>
  <si>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</si>
  <si>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</si>
  <si>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</si>
  <si>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</si>
  <si>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</si>
  <si>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</si>
  <si>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</si>
  <si>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</si>
  <si>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</si>
  <si>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</si>
  <si>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</si>
  <si>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</si>
  <si>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</si>
  <si>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</si>
  <si>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</si>
  <si>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</si>
  <si>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</si>
  <si>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</si>
  <si>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</si>
  <si>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</si>
  <si>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</si>
  <si>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</si>
  <si>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</si>
  <si>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</si>
  <si>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</si>
  <si>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</si>
  <si>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</si>
  <si>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</si>
  <si>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</si>
  <si>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</si>
  <si>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</si>
  <si>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</si>
  <si>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</si>
  <si>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</si>
  <si>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</si>
  <si>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</si>
  <si>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</si>
  <si>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</si>
  <si>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</si>
  <si>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</si>
  <si>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</si>
  <si>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</si>
  <si>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</si>
  <si>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</si>
  <si>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</si>
  <si>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</si>
  <si>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</si>
  <si>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</si>
  <si>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</si>
  <si>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</si>
  <si>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</si>
  <si>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</si>
  <si>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</si>
  <si>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</si>
  <si>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</si>
  <si>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</si>
  <si>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</si>
  <si>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</si>
  <si>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</si>
  <si>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</si>
  <si>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</si>
  <si>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</si>
  <si>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</si>
  <si>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</si>
  <si>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</si>
  <si>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</si>
  <si>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</si>
  <si>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</si>
  <si>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</si>
  <si>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</si>
  <si>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</si>
  <si>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</si>
  <si>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</si>
  <si>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</si>
  <si>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</si>
  <si>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</si>
  <si>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</si>
  <si>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</si>
  <si>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</si>
  <si>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</si>
  <si>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</si>
  <si>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</si>
  <si>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</si>
  <si>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</si>
  <si>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</si>
  <si>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</si>
  <si>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</si>
  <si>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</si>
  <si>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</si>
  <si>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</si>
  <si>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</si>
  <si>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</si>
  <si>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</si>
  <si>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</si>
  <si>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</si>
  <si>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</si>
  <si>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</si>
  <si>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</si>
  <si>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</si>
  <si>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</si>
  <si>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</si>
  <si>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</si>
  <si>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</si>
  <si>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</si>
  <si>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</si>
  <si>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</si>
  <si>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</si>
  <si>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</si>
  <si>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</si>
  <si>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</si>
  <si>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</si>
  <si>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</si>
  <si>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</si>
  <si>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</si>
  <si>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</si>
  <si>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</si>
  <si>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</si>
  <si>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</si>
  <si>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</si>
  <si>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</si>
  <si>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</si>
  <si>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</si>
  <si>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</si>
  <si>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</si>
  <si>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</si>
  <si>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</si>
  <si>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</si>
  <si>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</si>
  <si>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</si>
  <si>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</si>
  <si>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</si>
  <si>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</si>
  <si>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</si>
  <si>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</si>
  <si>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</si>
  <si>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</si>
  <si>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</si>
  <si>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</si>
  <si>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</si>
  <si>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</si>
  <si>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</si>
  <si>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</si>
  <si>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</si>
  <si>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</si>
  <si>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</si>
  <si>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</si>
  <si>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</si>
  <si>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</si>
  <si>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</si>
  <si>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</si>
  <si>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</si>
  <si>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</si>
  <si>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</si>
  <si>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</si>
  <si>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</si>
  <si>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</si>
  <si>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</si>
  <si>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</si>
  <si>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</si>
  <si>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</si>
  <si>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</si>
  <si>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</si>
  <si>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</si>
  <si>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</si>
  <si>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</si>
  <si>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</si>
  <si>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</si>
  <si>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</si>
  <si>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</si>
  <si>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</si>
  <si>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</si>
  <si>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</si>
  <si>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</si>
  <si>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</si>
  <si>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</si>
  <si>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</si>
  <si>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</si>
  <si>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</si>
  <si>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</si>
  <si>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</si>
  <si>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</si>
  <si>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</si>
  <si>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</si>
  <si>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</si>
  <si>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</si>
  <si>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</si>
  <si>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</si>
  <si>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</si>
  <si>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</si>
  <si>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</si>
  <si>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</si>
  <si>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</si>
  <si>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</si>
  <si>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</si>
  <si>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</si>
  <si>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</si>
  <si>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</si>
  <si>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</si>
  <si>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</si>
  <si>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</si>
  <si>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</si>
  <si>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</si>
  <si>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</si>
  <si>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</si>
  <si>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</si>
  <si>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</si>
  <si>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</si>
  <si>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</si>
  <si>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</si>
  <si>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</si>
  <si>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</si>
  <si>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</si>
  <si>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</si>
  <si>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</si>
  <si>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</si>
  <si>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</si>
  <si>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</si>
  <si>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</si>
  <si>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</si>
  <si>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</si>
  <si>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</si>
  <si>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</si>
  <si>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</si>
  <si>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</si>
  <si>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</si>
  <si>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</si>
  <si>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</si>
  <si>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</si>
  <si>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</si>
  <si>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</si>
  <si>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</si>
  <si>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</si>
  <si>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</si>
  <si>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</si>
  <si>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</si>
  <si>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</si>
  <si>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</si>
  <si>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</si>
  <si>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</si>
  <si>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</si>
  <si>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</si>
  <si>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</si>
  <si>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</si>
  <si>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</si>
  <si>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</si>
  <si>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</si>
  <si>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</si>
  <si>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</si>
  <si>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</si>
  <si>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</si>
  <si>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</si>
  <si>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</si>
  <si>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</si>
  <si>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</si>
  <si>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</si>
  <si>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</si>
  <si>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</si>
  <si>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</si>
  <si>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</si>
  <si>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</si>
  <si>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</si>
  <si>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</si>
  <si>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</si>
  <si>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</si>
  <si>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</si>
  <si>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</si>
  <si>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</si>
  <si>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</si>
  <si>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</si>
  <si>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</si>
  <si>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</si>
  <si>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</si>
  <si>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</si>
  <si>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</si>
  <si>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</si>
  <si>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</si>
  <si>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</si>
  <si>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</si>
  <si>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</si>
  <si>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</si>
  <si>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</si>
  <si>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</si>
  <si>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</si>
  <si>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</si>
  <si>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</si>
  <si>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</si>
  <si>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</si>
  <si>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</si>
  <si>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</si>
  <si>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</si>
  <si>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</si>
  <si>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</si>
  <si>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</si>
  <si>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</si>
  <si>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</si>
  <si>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</si>
  <si>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</si>
  <si>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</si>
  <si>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</si>
  <si>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</si>
  <si>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</si>
  <si>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</si>
  <si>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</si>
  <si>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</si>
  <si>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</si>
  <si>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</si>
  <si>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</si>
  <si>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</si>
  <si>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</si>
  <si>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</si>
  <si>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</si>
  <si>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</si>
  <si>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</si>
  <si>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</si>
  <si>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</si>
  <si>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</si>
  <si>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</si>
  <si>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</si>
  <si>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</si>
  <si>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</si>
  <si>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</si>
  <si>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</si>
  <si>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</si>
  <si>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</si>
  <si>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</si>
  <si>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</si>
  <si>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</si>
  <si>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</si>
  <si>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</si>
  <si>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</si>
  <si>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</si>
  <si>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</si>
  <si>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</si>
  <si>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</si>
  <si>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</si>
  <si>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</si>
  <si>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</si>
  <si>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</si>
  <si>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</si>
  <si>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</si>
  <si>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</si>
  <si>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</si>
  <si>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</si>
  <si>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</si>
  <si>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</si>
  <si>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</si>
  <si>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</si>
  <si>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</si>
  <si>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</si>
  <si>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</si>
  <si>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</si>
  <si>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</si>
  <si>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</si>
  <si>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</si>
  <si>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</si>
  <si>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</si>
  <si>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</si>
  <si>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</si>
  <si>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</si>
  <si>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</si>
  <si>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</si>
  <si>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</si>
  <si>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</si>
  <si>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</si>
  <si>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</si>
  <si>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</si>
  <si>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</si>
  <si>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</si>
  <si>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</si>
  <si>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</si>
  <si>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</si>
  <si>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</si>
  <si>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</si>
  <si>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</si>
  <si>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</si>
  <si>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</si>
  <si>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</si>
  <si>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</si>
  <si>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</si>
  <si>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</si>
  <si>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</si>
  <si>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</si>
  <si>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</si>
  <si>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</si>
  <si>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</si>
  <si>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</si>
  <si>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</si>
  <si>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</si>
  <si>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</si>
  <si>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</si>
  <si>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</si>
  <si>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</si>
  <si>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</si>
  <si>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</si>
  <si>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</si>
  <si>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</si>
  <si>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</si>
  <si>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</si>
  <si>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</si>
  <si>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</si>
  <si>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</si>
  <si>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</si>
  <si>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</si>
  <si>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</si>
  <si>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</si>
  <si>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</si>
  <si>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</si>
  <si>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</si>
  <si>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</si>
  <si>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</si>
  <si>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</si>
  <si>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</si>
  <si>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</si>
  <si>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</si>
  <si>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</si>
  <si>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</si>
  <si>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</si>
  <si>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</si>
  <si>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</si>
  <si>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</si>
  <si>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</si>
  <si>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</si>
  <si>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</si>
  <si>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</si>
  <si>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</si>
  <si>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</si>
  <si>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</si>
  <si>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</si>
  <si>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</si>
  <si>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</si>
  <si>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</si>
  <si>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</si>
  <si>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</si>
  <si>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</si>
  <si>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</si>
  <si>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</si>
  <si>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</si>
  <si>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</si>
  <si>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</si>
  <si>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</si>
  <si>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</si>
  <si>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</si>
  <si>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</si>
  <si>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</si>
  <si>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</si>
  <si>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</si>
  <si>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</si>
  <si>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</si>
  <si>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</si>
  <si>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</si>
  <si>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</si>
  <si>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</si>
  <si>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</si>
  <si>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</si>
  <si>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</si>
  <si>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</si>
  <si>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</si>
  <si>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</si>
  <si>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</si>
  <si>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</si>
  <si>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</si>
  <si>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</si>
  <si>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</si>
  <si>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</si>
  <si>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</si>
  <si>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</si>
  <si>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</si>
  <si>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</si>
  <si>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</si>
  <si>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</si>
  <si>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</si>
  <si>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</si>
  <si>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</si>
  <si>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</si>
  <si>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</si>
  <si>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</si>
  <si>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</si>
  <si>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</si>
  <si>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</si>
  <si>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</si>
  <si>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</si>
  <si>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</si>
  <si>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</si>
  <si>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</si>
  <si>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</si>
  <si>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</si>
  <si>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</si>
  <si>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</si>
  <si>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</si>
  <si>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</si>
  <si>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</si>
  <si>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</si>
  <si>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</si>
  <si>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</si>
  <si>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</si>
  <si>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</si>
  <si>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</si>
  <si>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</si>
  <si>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</si>
  <si>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</si>
  <si>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</si>
  <si>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</si>
  <si>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</si>
  <si>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</si>
  <si>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</si>
  <si>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</si>
  <si>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</si>
  <si>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</si>
  <si>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</si>
  <si>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</si>
  <si>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</si>
  <si>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</si>
  <si>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</si>
  <si>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</si>
  <si>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</si>
  <si>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</si>
  <si>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</si>
  <si>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</si>
  <si>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</si>
  <si>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</si>
  <si>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</si>
  <si>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</si>
  <si>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</si>
  <si>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</si>
  <si>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</si>
  <si>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</si>
  <si>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</si>
  <si>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</si>
  <si>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</si>
  <si>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</si>
  <si>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</si>
  <si>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</si>
  <si>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</si>
  <si>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</si>
  <si>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</si>
  <si>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</si>
  <si>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</si>
  <si>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</si>
  <si>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</si>
  <si>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</si>
  <si>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</si>
  <si>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</si>
  <si>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</si>
  <si>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</si>
  <si>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</si>
  <si>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</si>
  <si>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</si>
  <si>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</si>
  <si>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</si>
  <si>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</si>
  <si>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</si>
  <si>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</si>
  <si>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</si>
  <si>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</si>
  <si>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</si>
  <si>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</si>
  <si>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</si>
  <si>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</si>
  <si>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</si>
  <si>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</si>
  <si>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</si>
  <si>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</si>
  <si>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</si>
  <si>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</si>
  <si>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</si>
  <si>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</si>
  <si>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</si>
  <si>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</si>
  <si>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</si>
  <si>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</si>
  <si>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</si>
  <si>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</si>
  <si>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</si>
  <si>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</si>
  <si>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</si>
  <si>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</si>
  <si>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</si>
  <si>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</si>
  <si>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</si>
  <si>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</si>
  <si>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</si>
  <si>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</si>
  <si>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</si>
  <si>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</si>
  <si>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</si>
  <si>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</si>
  <si>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</si>
  <si>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</si>
  <si>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</si>
  <si>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</si>
  <si>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</si>
  <si>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</si>
  <si>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</si>
  <si>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</si>
  <si>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</si>
  <si>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</si>
  <si>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</si>
  <si>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</si>
  <si>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</si>
  <si>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</si>
  <si>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</si>
  <si>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</si>
  <si>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</si>
  <si>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</si>
  <si>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</si>
  <si>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</si>
  <si>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</si>
  <si>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</si>
  <si>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</si>
  <si>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</si>
  <si>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</si>
  <si>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</si>
  <si>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</si>
  <si>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</si>
  <si>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</si>
  <si>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</si>
  <si>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</si>
  <si>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</si>
  <si>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</si>
  <si>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</si>
  <si>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</si>
  <si>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</si>
  <si>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</si>
  <si>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</si>
  <si>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</si>
  <si>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</si>
  <si>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</si>
  <si>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</si>
  <si>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</si>
  <si>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</si>
  <si>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</si>
  <si>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</si>
  <si>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</si>
  <si>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</si>
  <si>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</si>
  <si>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</si>
  <si>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</si>
  <si>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</si>
  <si>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</si>
  <si>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</si>
  <si>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</si>
  <si>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</si>
  <si>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</si>
  <si>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</si>
  <si>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</si>
  <si>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</si>
  <si>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</si>
  <si>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</si>
  <si>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</si>
  <si>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</si>
  <si>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</si>
  <si>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</si>
  <si>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</si>
  <si>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</si>
  <si>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</si>
  <si>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</si>
  <si>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</si>
  <si>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</si>
  <si>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</si>
  <si>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</si>
  <si>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</si>
  <si>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</si>
  <si>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</si>
  <si>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</si>
  <si>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</si>
  <si>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</si>
  <si>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</si>
  <si>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</si>
  <si>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</si>
  <si>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</si>
  <si>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</si>
  <si>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</si>
  <si>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</si>
  <si>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</si>
  <si>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</si>
  <si>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</si>
  <si>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</si>
  <si>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</si>
  <si>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</si>
  <si>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</si>
  <si>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</si>
  <si>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</si>
  <si>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</si>
  <si>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</si>
  <si>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</si>
  <si>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</si>
  <si>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</si>
  <si>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</si>
  <si>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</si>
  <si>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</si>
  <si>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</si>
  <si>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</si>
  <si>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</si>
  <si>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</si>
  <si>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</si>
  <si>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</si>
  <si>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</si>
  <si>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</si>
  <si>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</si>
  <si>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</si>
  <si>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</si>
  <si>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</si>
  <si>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</si>
  <si>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</si>
  <si>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</si>
  <si>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</si>
  <si>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</si>
  <si>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</si>
  <si>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</si>
  <si>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</si>
  <si>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</si>
  <si>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</si>
  <si>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</si>
  <si>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</si>
  <si>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</si>
  <si>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</si>
  <si>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</si>
  <si>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</si>
  <si>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</si>
  <si>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</si>
  <si>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</si>
  <si>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</si>
  <si>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</si>
  <si>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</si>
  <si>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</si>
  <si>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</si>
  <si>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</si>
  <si>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</si>
  <si>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</si>
  <si>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</si>
  <si>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</si>
  <si>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</si>
  <si>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</si>
  <si>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</si>
  <si>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</si>
  <si>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</si>
  <si>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</si>
  <si>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</si>
  <si>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</si>
  <si>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</si>
  <si>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</si>
  <si>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</si>
  <si>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</si>
  <si>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</si>
  <si>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</si>
  <si>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</si>
  <si>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</si>
  <si>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</si>
  <si>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</si>
  <si>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</si>
  <si>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</si>
  <si>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</si>
  <si>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</si>
  <si>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</si>
  <si>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</si>
  <si>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</si>
  <si>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</si>
  <si>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</si>
  <si>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</si>
  <si>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</si>
  <si>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</si>
  <si>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</si>
  <si>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</si>
  <si>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</si>
  <si>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</si>
  <si>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</si>
  <si>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</si>
  <si>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</si>
  <si>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</si>
  <si>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</si>
  <si>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</si>
  <si>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</si>
  <si>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</si>
  <si>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</si>
  <si>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</si>
  <si>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</si>
  <si>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</si>
  <si>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</si>
  <si>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</si>
  <si>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</si>
  <si>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</si>
  <si>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</si>
  <si>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</si>
  <si>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</si>
  <si>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</si>
  <si>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</si>
  <si>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</si>
  <si>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</si>
  <si>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</si>
  <si>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</si>
  <si>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</si>
  <si>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</si>
  <si>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</si>
  <si>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</si>
  <si>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</si>
  <si>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</si>
  <si>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</si>
  <si>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</si>
  <si>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</si>
  <si>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</si>
  <si>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</si>
  <si>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</si>
  <si>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</si>
  <si>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</si>
  <si>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</si>
  <si>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</si>
  <si>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</si>
  <si>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</si>
  <si>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</si>
  <si>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</si>
  <si>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</si>
  <si>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</si>
  <si>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</si>
  <si>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</si>
  <si>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</si>
  <si>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</si>
  <si>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</si>
  <si>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</si>
  <si>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</si>
  <si>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</si>
  <si>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</si>
  <si>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</si>
  <si>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</si>
  <si>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</si>
  <si>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</si>
  <si>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</si>
  <si>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</si>
  <si>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</si>
  <si>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</si>
  <si>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</si>
  <si>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</si>
  <si>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</si>
  <si>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</si>
  <si>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</si>
  <si>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</si>
  <si>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</si>
  <si>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</si>
  <si>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</si>
  <si>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</si>
  <si>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</si>
  <si>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</si>
  <si>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</si>
  <si>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</si>
  <si>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</si>
  <si>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</si>
  <si>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</si>
  <si>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</si>
  <si>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</si>
  <si>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</si>
  <si>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</si>
  <si>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</si>
  <si>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</si>
  <si>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</si>
  <si>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</si>
  <si>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</si>
  <si>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</si>
  <si>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</si>
  <si>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</si>
  <si>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</si>
  <si>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</si>
  <si>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</si>
  <si>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</si>
  <si>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</si>
  <si>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</si>
  <si>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</si>
  <si>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</si>
  <si>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</si>
  <si>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</si>
  <si>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</si>
  <si>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</si>
  <si>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</si>
  <si>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</si>
  <si>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</si>
  <si>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</si>
  <si>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</si>
  <si>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</si>
  <si>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</si>
  <si>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</si>
  <si>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</si>
  <si>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</si>
  <si>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</si>
  <si>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</si>
  <si>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</si>
  <si>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</si>
  <si>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</si>
  <si>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</si>
  <si>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</si>
  <si>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</si>
  <si>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</si>
  <si>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</si>
  <si>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</si>
  <si>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</si>
  <si>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</si>
  <si>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</si>
  <si>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</si>
  <si>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</si>
  <si>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</si>
  <si>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</si>
  <si>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</si>
  <si>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</si>
  <si>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</si>
  <si>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</si>
  <si>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</si>
  <si>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</si>
  <si>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</si>
  <si>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</si>
  <si>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</si>
  <si>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</si>
  <si>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</si>
  <si>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</si>
  <si>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</si>
  <si>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</si>
  <si>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</si>
  <si>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</si>
  <si>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</si>
  <si>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</si>
  <si>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</si>
  <si>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</si>
  <si>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</si>
  <si>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</si>
  <si>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</si>
  <si>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</si>
  <si>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</si>
  <si>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</si>
  <si>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</si>
  <si>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</si>
  <si>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</si>
  <si>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</si>
  <si>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</si>
  <si>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</si>
  <si>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</si>
  <si>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</si>
  <si>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</si>
  <si>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</si>
  <si>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</si>
  <si>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</si>
  <si>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</si>
  <si>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</si>
  <si>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</si>
  <si>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</si>
  <si>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</si>
  <si>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</si>
  <si>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</si>
  <si>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</si>
  <si>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</si>
  <si>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</si>
  <si>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</si>
  <si>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</si>
  <si>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</si>
  <si>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</si>
  <si>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</si>
  <si>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</si>
  <si>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</si>
  <si>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</si>
  <si>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</si>
  <si>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</si>
  <si>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</si>
  <si>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</si>
  <si>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</si>
  <si>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</si>
  <si>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</si>
  <si>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</si>
  <si>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</si>
  <si>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</si>
  <si>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</si>
  <si>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</si>
  <si>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</si>
  <si>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</si>
  <si>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</si>
  <si>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</si>
  <si>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</si>
  <si>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</si>
  <si>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</si>
  <si>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</si>
  <si>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</si>
  <si>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</si>
  <si>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</si>
  <si>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</si>
  <si>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</si>
  <si>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</si>
  <si>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</si>
  <si>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</si>
  <si>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</si>
  <si>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</si>
  <si>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</si>
  <si>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</si>
  <si>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</si>
  <si>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</si>
  <si>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</si>
  <si>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</si>
  <si>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</si>
  <si>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</si>
  <si>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</si>
  <si>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</si>
  <si>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</si>
  <si>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</si>
  <si>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</si>
  <si>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</si>
  <si>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</si>
  <si>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</si>
  <si>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</si>
  <si>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</si>
  <si>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</si>
  <si>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</si>
  <si>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</si>
  <si>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</si>
  <si>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</si>
  <si>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</si>
  <si>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</si>
  <si>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</si>
  <si>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</si>
  <si>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</si>
  <si>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</si>
  <si>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</si>
  <si>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</si>
  <si>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</si>
  <si>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</si>
  <si>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</si>
  <si>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</si>
  <si>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</si>
  <si>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</si>
  <si>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</si>
  <si>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</si>
  <si>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</si>
  <si>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</si>
  <si>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</si>
  <si>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</si>
  <si>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</si>
  <si>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</si>
  <si>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</si>
  <si>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</si>
  <si>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</si>
  <si>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</si>
  <si>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</si>
  <si>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</si>
  <si>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</si>
  <si>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</si>
  <si>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</si>
  <si>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</si>
  <si>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</si>
  <si>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</si>
  <si>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</si>
  <si>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</si>
  <si>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</si>
  <si>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</si>
  <si>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</si>
  <si>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</si>
  <si>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</si>
  <si>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</si>
  <si>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</si>
  <si>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</si>
  <si>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</si>
  <si>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</si>
  <si>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</si>
  <si>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</si>
  <si>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</si>
  <si>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</si>
  <si>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</si>
  <si>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</si>
  <si>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</si>
  <si>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</si>
  <si>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</si>
  <si>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</si>
  <si>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</si>
  <si>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</si>
  <si>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</si>
  <si>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</si>
  <si>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</si>
  <si>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</si>
  <si>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</si>
  <si>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</si>
  <si>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</si>
  <si>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</si>
  <si>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</si>
  <si>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</si>
  <si>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</si>
  <si>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</si>
  <si>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</si>
  <si>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</si>
  <si>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</si>
  <si>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</si>
  <si>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</si>
  <si>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</si>
  <si>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</si>
  <si>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</si>
  <si>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</si>
  <si>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</si>
  <si>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</si>
  <si>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</si>
  <si>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</si>
  <si>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</si>
  <si>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</si>
  <si>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</si>
  <si>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</si>
  <si>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</si>
  <si>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</si>
  <si>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</si>
  <si>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</si>
  <si>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</si>
  <si>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</si>
  <si>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</si>
  <si>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</si>
  <si>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</si>
  <si>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</si>
  <si>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</si>
  <si>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</si>
  <si>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</si>
  <si>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</si>
  <si>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</si>
  <si>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</si>
  <si>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</si>
  <si>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</si>
  <si>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</si>
  <si>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</si>
  <si>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</si>
  <si>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</si>
  <si>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</si>
  <si>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</si>
  <si>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</si>
  <si>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</si>
  <si>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</si>
  <si>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</si>
  <si>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</si>
  <si>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</si>
  <si>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</si>
  <si>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</si>
  <si>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</si>
  <si>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</si>
  <si>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</si>
  <si>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</si>
  <si>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</si>
  <si>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</si>
  <si>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</si>
  <si>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</si>
  <si>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</si>
  <si>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</si>
  <si>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</si>
  <si>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</si>
  <si>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</si>
  <si>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</si>
  <si>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</si>
  <si>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</si>
  <si>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</si>
  <si>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</si>
  <si>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</si>
  <si>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</si>
  <si>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</si>
  <si>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</si>
  <si>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</si>
  <si>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</si>
  <si>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</si>
  <si>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</si>
  <si>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</si>
  <si>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</si>
  <si>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</si>
  <si>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</si>
  <si>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</si>
  <si>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</si>
  <si>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</si>
  <si>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</si>
  <si>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</si>
  <si>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</si>
  <si>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</si>
  <si>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</si>
  <si>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</si>
  <si>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</si>
  <si>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</si>
  <si>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</si>
  <si>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</si>
  <si>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</si>
  <si>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</si>
  <si>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</si>
  <si>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</si>
  <si>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</si>
  <si>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</si>
  <si>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</si>
  <si>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</si>
  <si>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</si>
  <si>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</si>
  <si>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</si>
  <si>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</si>
  <si>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</si>
  <si>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</si>
  <si>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</si>
  <si>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</si>
  <si>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</si>
  <si>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</si>
  <si>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</si>
  <si>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</si>
  <si>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</si>
  <si>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</si>
  <si>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</si>
  <si>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</si>
  <si>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</si>
  <si>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</si>
  <si>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</si>
  <si>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</si>
  <si>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</si>
  <si>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</si>
  <si>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</si>
  <si>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</si>
  <si>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</si>
  <si>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</si>
  <si>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</si>
  <si>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</si>
  <si>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</si>
  <si>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</si>
  <si>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</si>
  <si>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</si>
  <si>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</si>
  <si>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</si>
  <si>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</si>
  <si>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</si>
  <si>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</si>
  <si>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</si>
  <si>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</si>
  <si>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</si>
  <si>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</si>
  <si>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</si>
  <si>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</si>
  <si>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</si>
  <si>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</si>
  <si>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</si>
  <si>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</si>
  <si>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</si>
  <si>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</si>
  <si>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</si>
  <si>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</si>
  <si>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</si>
  <si>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</si>
  <si>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</si>
  <si>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</si>
  <si>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</si>
  <si>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</si>
  <si>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</si>
  <si>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</si>
  <si>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</si>
  <si>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</si>
  <si>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</si>
  <si>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</si>
  <si>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</si>
  <si>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</si>
  <si>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</si>
  <si>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</si>
  <si>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</si>
  <si>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</si>
  <si>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</si>
  <si>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</si>
  <si>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</si>
  <si>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</si>
  <si>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</si>
  <si>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</si>
  <si>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</si>
  <si>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</si>
  <si>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</si>
  <si>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</si>
  <si>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</si>
  <si>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</si>
  <si>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</si>
  <si>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</si>
  <si>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</si>
  <si>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</si>
  <si>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</si>
  <si>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</si>
  <si>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</si>
  <si>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</si>
  <si>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</si>
  <si>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</si>
  <si>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</si>
  <si>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</si>
  <si>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</si>
  <si>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</si>
  <si>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</si>
  <si>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</si>
  <si>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</si>
  <si>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</si>
  <si>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</si>
  <si>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</si>
  <si>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</si>
  <si>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</si>
  <si>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</si>
  <si>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</si>
  <si>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</si>
  <si>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</si>
  <si>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</si>
  <si>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</si>
  <si>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</si>
  <si>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</si>
  <si>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</si>
  <si>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</si>
  <si>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</si>
  <si>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</si>
  <si>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</si>
  <si>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</si>
  <si>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</si>
  <si>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</si>
  <si>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</si>
  <si>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</si>
  <si>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</si>
  <si>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</si>
  <si>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</si>
  <si>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</si>
  <si>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</si>
  <si>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</si>
  <si>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</si>
  <si>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</si>
  <si>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</si>
  <si>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</si>
  <si>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</si>
  <si>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</si>
  <si>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</si>
  <si>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</si>
  <si>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</si>
  <si>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</si>
  <si>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</si>
  <si>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</si>
  <si>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</si>
  <si>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</si>
  <si>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</si>
  <si>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</si>
  <si>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</si>
  <si>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</si>
  <si>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</si>
  <si>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</si>
  <si>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</si>
  <si>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</si>
  <si>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</si>
  <si>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</si>
  <si>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</si>
  <si>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</si>
  <si>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</si>
  <si>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</si>
  <si>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</si>
  <si>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</si>
  <si>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</si>
  <si>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</si>
  <si>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</si>
  <si>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</si>
  <si>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</si>
  <si>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</si>
  <si>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</si>
  <si>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</si>
  <si>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</si>
  <si>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</si>
  <si>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</si>
  <si>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</si>
  <si>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</si>
  <si>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</si>
  <si>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</si>
  <si>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</si>
  <si>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</si>
  <si>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</si>
  <si>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</si>
  <si>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</si>
  <si>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</si>
  <si>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</si>
  <si>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</si>
  <si>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</si>
  <si>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</si>
  <si>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</si>
  <si>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</si>
  <si>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</si>
  <si>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</si>
  <si>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</si>
  <si>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</si>
  <si>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</si>
  <si>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</si>
  <si>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</si>
  <si>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</si>
  <si>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</si>
  <si>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</si>
  <si>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</si>
  <si>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</si>
  <si>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</si>
  <si>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</si>
  <si>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</si>
  <si>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</si>
  <si>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</si>
  <si>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</si>
  <si>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</si>
  <si>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</si>
  <si>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</si>
  <si>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</si>
  <si>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</si>
  <si>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</si>
  <si>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</si>
  <si>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</si>
  <si>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</si>
  <si>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</si>
  <si>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</si>
  <si>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</si>
  <si>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</si>
  <si>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</si>
  <si>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</si>
  <si>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</si>
  <si>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</si>
  <si>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</si>
  <si>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</si>
  <si>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</si>
  <si>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</si>
  <si>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</si>
  <si>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</si>
  <si>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</si>
  <si>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</si>
  <si>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</si>
  <si>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</si>
  <si>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</si>
  <si>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</si>
  <si>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</si>
  <si>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</si>
  <si>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</si>
  <si>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</si>
  <si>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</si>
  <si>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</si>
  <si>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</si>
  <si>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</si>
  <si>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</si>
  <si>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</si>
  <si>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</si>
  <si>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</si>
  <si>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</si>
  <si>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</si>
  <si>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</si>
  <si>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</si>
  <si>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</si>
  <si>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</si>
  <si>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</si>
  <si>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</si>
  <si>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</si>
  <si>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</si>
  <si>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</si>
  <si>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</si>
  <si>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</si>
  <si>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</si>
  <si>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</si>
  <si>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</si>
  <si>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</si>
  <si>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</si>
  <si>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</si>
  <si>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</si>
  <si>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</si>
  <si>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</si>
  <si>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</si>
  <si>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</si>
  <si>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</si>
  <si>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</si>
  <si>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</si>
  <si>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</si>
  <si>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</si>
  <si>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</si>
  <si>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</si>
  <si>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</si>
  <si>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</si>
  <si>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</si>
  <si>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</si>
  <si>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</si>
  <si>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</si>
  <si>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</si>
  <si>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</si>
  <si>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</si>
  <si>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</si>
  <si>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</si>
  <si>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</si>
  <si>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</si>
  <si>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</si>
  <si>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</si>
  <si>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</si>
  <si>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</si>
  <si>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</si>
  <si>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</si>
  <si>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</si>
  <si>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</si>
  <si>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</si>
  <si>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</si>
  <si>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</si>
  <si>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</si>
  <si>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</si>
  <si>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</si>
  <si>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</si>
  <si>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</si>
  <si>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</si>
  <si>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</si>
  <si>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</si>
  <si>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</si>
  <si>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</si>
  <si>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</si>
  <si>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</si>
  <si>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</si>
  <si>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</si>
  <si>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</si>
  <si>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</si>
  <si>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</si>
  <si>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</si>
  <si>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</si>
  <si>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</si>
  <si>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</si>
  <si>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</si>
  <si>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</si>
  <si>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</si>
  <si>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</si>
  <si>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</si>
  <si>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</si>
  <si>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</si>
  <si>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</si>
  <si>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</si>
  <si>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</si>
  <si>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</si>
  <si>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</si>
  <si>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</si>
  <si>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</si>
  <si>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</si>
  <si>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</si>
  <si>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</si>
  <si>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</si>
  <si>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</si>
  <si>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</si>
  <si>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</si>
  <si>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</si>
  <si>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</si>
  <si>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</si>
  <si>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</si>
  <si>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</si>
  <si>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</si>
  <si>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</si>
  <si>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</si>
  <si>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</si>
  <si>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</si>
  <si>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</si>
  <si>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</si>
  <si>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</si>
  <si>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</si>
  <si>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</si>
  <si>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</si>
  <si>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</si>
  <si>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</si>
  <si>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</si>
  <si>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</si>
  <si>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</si>
  <si>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</si>
  <si>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</si>
  <si>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</si>
  <si>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</si>
  <si>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</si>
  <si>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</si>
  <si>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</si>
  <si>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</si>
  <si>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</si>
  <si>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</si>
  <si>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</si>
  <si>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</si>
  <si>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</si>
  <si>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</si>
  <si>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</si>
  <si>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</si>
  <si>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</si>
  <si>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</si>
  <si>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</si>
  <si>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</si>
  <si>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</si>
  <si>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</si>
  <si>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</si>
  <si>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</si>
  <si>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</si>
  <si>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</si>
  <si>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</si>
  <si>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</si>
  <si>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</si>
  <si>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</si>
  <si>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</si>
  <si>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</si>
  <si>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</si>
  <si>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</si>
  <si>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</si>
  <si>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</si>
  <si>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</si>
  <si>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</si>
  <si>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</si>
  <si>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</si>
  <si>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</si>
  <si>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</si>
  <si>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</si>
  <si>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</si>
  <si>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</si>
  <si>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</si>
  <si>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</si>
  <si>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</si>
  <si>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</si>
  <si>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</si>
  <si>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</si>
  <si>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</si>
  <si>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</si>
  <si>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</si>
  <si>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</si>
  <si>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</si>
  <si>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</si>
  <si>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</si>
  <si>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</si>
  <si>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</si>
  <si>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</si>
  <si>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</si>
  <si>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</si>
  <si>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</si>
  <si>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</si>
  <si>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</si>
  <si>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</si>
  <si>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</si>
  <si>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</si>
  <si>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</si>
  <si>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</si>
  <si>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</si>
  <si>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</si>
  <si>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</si>
  <si>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</si>
  <si>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</si>
  <si>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</si>
  <si>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</si>
  <si>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</si>
  <si>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</si>
  <si>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</si>
  <si>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</si>
  <si>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</si>
  <si>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</si>
  <si>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</si>
  <si>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</si>
  <si>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</si>
  <si>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</si>
  <si>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</si>
  <si>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</si>
  <si>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</si>
  <si>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</si>
  <si>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</si>
  <si>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</si>
  <si>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</si>
  <si>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</si>
  <si>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</si>
  <si>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</si>
  <si>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</si>
  <si>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</si>
  <si>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</si>
  <si>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</si>
  <si>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</si>
  <si>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</si>
  <si>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</si>
  <si>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</si>
  <si>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</si>
  <si>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</si>
  <si>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</si>
  <si>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</si>
  <si>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</si>
  <si>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</si>
  <si>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</si>
  <si>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</si>
  <si>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</si>
  <si>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</si>
  <si>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</si>
  <si>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</si>
  <si>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</si>
  <si>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</si>
  <si>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</si>
  <si>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</si>
  <si>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</si>
  <si>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</si>
  <si>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</si>
  <si>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</si>
  <si>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</si>
  <si>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</si>
  <si>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</si>
  <si>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</si>
  <si>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</si>
  <si>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</si>
  <si>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</si>
  <si>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</si>
  <si>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</si>
  <si>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</si>
  <si>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</si>
  <si>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</si>
  <si>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</si>
  <si>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</si>
  <si>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</si>
  <si>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</si>
  <si>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</si>
  <si>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</si>
  <si>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</si>
  <si>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</si>
  <si>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</si>
  <si>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</si>
  <si>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</si>
  <si>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</si>
  <si>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</si>
  <si>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</si>
  <si>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</si>
  <si>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</si>
  <si>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</si>
  <si>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</si>
  <si>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</si>
  <si>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</si>
  <si>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</si>
  <si>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</si>
  <si>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</si>
  <si>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</si>
  <si>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</si>
  <si>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</si>
  <si>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</si>
  <si>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</si>
  <si>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</si>
  <si>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</si>
  <si>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</si>
  <si>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</si>
  <si>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</si>
  <si>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</si>
  <si>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</si>
  <si>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</si>
  <si>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</si>
  <si>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</si>
  <si>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</si>
  <si>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</si>
  <si>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</si>
  <si>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</si>
  <si>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</si>
  <si>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</si>
  <si>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</si>
  <si>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</si>
  <si>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</si>
  <si>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</si>
  <si>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</si>
  <si>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</si>
  <si>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</si>
  <si>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</si>
  <si>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</si>
  <si>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</si>
  <si>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</si>
  <si>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</si>
  <si>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</si>
  <si>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</si>
  <si>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</si>
  <si>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</si>
  <si>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</si>
  <si>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</si>
  <si>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</si>
  <si>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</si>
  <si>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</si>
  <si>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</si>
  <si>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</si>
  <si>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</si>
  <si>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</si>
  <si>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</si>
  <si>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</si>
  <si>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</si>
  <si>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</si>
  <si>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</si>
  <si>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</si>
  <si>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</si>
  <si>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</si>
  <si>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</si>
  <si>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</si>
  <si>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</si>
  <si>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</si>
  <si>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</si>
  <si>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</si>
  <si>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</si>
  <si>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</si>
  <si>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</si>
  <si>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</si>
  <si>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</si>
  <si>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</si>
  <si>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</si>
  <si>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</si>
  <si>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</si>
  <si>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</si>
  <si>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</si>
  <si>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</si>
  <si>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</si>
  <si>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</si>
  <si>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</si>
  <si>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</si>
  <si>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</si>
  <si>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</si>
  <si>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</si>
  <si>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</si>
  <si>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</si>
  <si>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</si>
  <si>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</si>
  <si>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</si>
  <si>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</si>
  <si>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</si>
  <si>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</si>
  <si>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</si>
  <si>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</si>
  <si>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</si>
  <si>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</si>
  <si>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</si>
  <si>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</si>
  <si>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</si>
  <si>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</si>
  <si>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</si>
  <si>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</si>
  <si>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</si>
  <si>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</si>
  <si>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</si>
  <si>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</si>
  <si>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</si>
  <si>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</si>
  <si>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</si>
  <si>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</si>
  <si>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</si>
  <si>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</si>
  <si>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</si>
  <si>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</si>
  <si>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</si>
  <si>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</si>
  <si>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</si>
  <si>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</si>
  <si>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</si>
  <si>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</si>
  <si>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</si>
  <si>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</si>
  <si>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</si>
  <si>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</si>
  <si>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</si>
  <si>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</si>
  <si>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</si>
  <si>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</si>
  <si>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</si>
  <si>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</si>
  <si>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</si>
  <si>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</si>
  <si>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</si>
  <si>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</si>
  <si>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</si>
  <si>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</si>
  <si>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</si>
  <si>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</si>
  <si>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</si>
  <si>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</si>
  <si>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</si>
  <si>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</si>
  <si>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</si>
  <si>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</si>
  <si>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</si>
  <si>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</si>
  <si>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</si>
  <si>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</si>
  <si>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</si>
  <si>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</si>
  <si>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</si>
  <si>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</si>
  <si>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</si>
  <si>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</si>
  <si>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</si>
  <si>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</si>
  <si>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</si>
  <si>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</si>
  <si>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</si>
  <si>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</si>
  <si>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</si>
  <si>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</si>
  <si>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</si>
  <si>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</si>
  <si>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</si>
  <si>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</si>
  <si>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</si>
  <si>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</si>
  <si>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</si>
  <si>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</si>
  <si>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</si>
  <si>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</si>
  <si>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</si>
  <si>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</si>
  <si>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</si>
  <si>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</si>
  <si>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</si>
  <si>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</si>
  <si>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</si>
  <si>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</si>
  <si>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</si>
  <si>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</si>
  <si>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</si>
  <si>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</si>
  <si>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</si>
  <si>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</si>
  <si>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</si>
  <si>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</si>
  <si>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</si>
  <si>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</si>
  <si>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</si>
  <si>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</si>
  <si>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</si>
  <si>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</si>
  <si>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</si>
  <si>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</si>
  <si>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</si>
  <si>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</si>
  <si>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</si>
  <si>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</si>
  <si>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</si>
  <si>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</si>
  <si>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</si>
  <si>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</si>
  <si>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</si>
  <si>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</si>
  <si>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</si>
  <si>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</si>
  <si>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</si>
  <si>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</si>
  <si>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</si>
  <si>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</si>
  <si>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</si>
  <si>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</si>
  <si>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</si>
  <si>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</si>
  <si>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</si>
  <si>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</si>
  <si>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</si>
  <si>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</si>
  <si>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</si>
  <si>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</si>
  <si>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</si>
  <si>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</si>
  <si>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</si>
  <si>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</si>
  <si>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</si>
  <si>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</si>
  <si>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</si>
  <si>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</si>
  <si>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</si>
  <si>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</si>
  <si>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</si>
  <si>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</si>
  <si>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</si>
  <si>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</si>
  <si>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</si>
  <si>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</si>
  <si>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</si>
  <si>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</si>
  <si>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</si>
  <si>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</si>
  <si>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</si>
  <si>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</si>
  <si>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</si>
  <si>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</si>
  <si>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</si>
  <si>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</si>
  <si>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</si>
  <si>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</si>
  <si>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</si>
  <si>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</si>
  <si>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</si>
  <si>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</si>
  <si>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</si>
  <si>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</si>
  <si>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</si>
  <si>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</si>
  <si>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</si>
  <si>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</si>
  <si>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</si>
  <si>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</si>
  <si>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</si>
  <si>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</si>
  <si>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</si>
  <si>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</si>
  <si>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</si>
  <si>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</si>
  <si>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</si>
  <si>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</si>
  <si>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</si>
  <si>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</si>
  <si>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</si>
  <si>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</si>
  <si>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</si>
  <si>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</si>
  <si>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</si>
  <si>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</si>
  <si>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</si>
  <si>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</si>
  <si>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</si>
  <si>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</si>
  <si>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</si>
  <si>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</si>
  <si>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</si>
  <si>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</si>
  <si>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</si>
  <si>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</si>
  <si>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</si>
  <si>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</si>
  <si>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</si>
  <si>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</si>
  <si>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</si>
  <si>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</si>
  <si>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</si>
  <si>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</si>
  <si>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</si>
  <si>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</si>
  <si>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</si>
  <si>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</si>
  <si>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</si>
  <si>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</si>
  <si>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</si>
  <si>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</si>
  <si>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</si>
  <si>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</si>
  <si>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</si>
  <si>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</si>
  <si>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</si>
  <si>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</si>
  <si>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</si>
  <si>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</si>
  <si>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</si>
  <si>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</si>
  <si>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</si>
  <si>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</si>
  <si>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</si>
  <si>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</si>
  <si>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</si>
  <si>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</si>
  <si>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</si>
  <si>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</si>
  <si>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</si>
  <si>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</si>
  <si>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</si>
  <si>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</si>
  <si>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</si>
  <si>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</si>
  <si>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</si>
  <si>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</si>
  <si>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</si>
  <si>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</si>
  <si>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</si>
  <si>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</si>
  <si>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</si>
  <si>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</si>
  <si>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</si>
  <si>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</si>
  <si>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</si>
  <si>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</si>
  <si>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</si>
  <si>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</si>
  <si>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</si>
  <si>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</si>
  <si>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</si>
  <si>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</si>
  <si>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</si>
  <si>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</si>
  <si>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</si>
  <si>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</si>
  <si>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</si>
  <si>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</si>
  <si>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</si>
  <si>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</si>
  <si>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</si>
  <si>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</si>
  <si>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</si>
  <si>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</si>
  <si>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</si>
  <si>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</si>
  <si>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</si>
  <si>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</si>
  <si>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</si>
  <si>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</si>
  <si>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</si>
  <si>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</si>
  <si>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</si>
  <si>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</si>
  <si>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</si>
  <si>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</si>
  <si>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</si>
  <si>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</si>
  <si>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</si>
  <si>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</si>
  <si>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</si>
  <si>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</si>
  <si>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</si>
  <si>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</si>
  <si>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</si>
  <si>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</si>
  <si>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</si>
  <si>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</si>
  <si>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</si>
  <si>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</si>
  <si>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</si>
  <si>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</si>
  <si>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</si>
  <si>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</si>
  <si>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</si>
  <si>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</si>
  <si>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</si>
  <si>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</si>
  <si>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</si>
  <si>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</si>
  <si>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</si>
  <si>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</si>
  <si>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</si>
  <si>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</si>
  <si>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</si>
  <si>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</si>
  <si>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</si>
  <si>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</si>
  <si>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</si>
  <si>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</si>
  <si>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</si>
  <si>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</si>
  <si>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</si>
  <si>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</si>
  <si>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</si>
  <si>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</si>
  <si>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</si>
  <si>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</si>
  <si>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</si>
  <si>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</si>
  <si>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</si>
  <si>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</si>
  <si>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</si>
  <si>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</si>
  <si>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</si>
  <si>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</si>
  <si>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</si>
  <si>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</si>
  <si>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</si>
  <si>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</si>
  <si>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</si>
  <si>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</si>
  <si>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</si>
  <si>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</si>
  <si>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</si>
  <si>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</si>
  <si>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</si>
  <si>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</si>
  <si>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</si>
  <si>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</si>
  <si>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</si>
  <si>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</si>
  <si>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</si>
  <si>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</si>
  <si>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</si>
  <si>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</si>
  <si>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</si>
  <si>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</si>
  <si>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</si>
  <si>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</si>
  <si>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</si>
  <si>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</si>
  <si>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</si>
  <si>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</si>
  <si>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</si>
  <si>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</si>
  <si>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</si>
  <si>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</si>
  <si>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</si>
  <si>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</si>
  <si>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</si>
  <si>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</si>
  <si>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</si>
  <si>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</si>
  <si>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</si>
  <si>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</si>
  <si>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</si>
  <si>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</si>
  <si>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</si>
  <si>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</si>
  <si>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</si>
  <si>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</si>
  <si>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</si>
  <si>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</si>
  <si>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</si>
  <si>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</si>
  <si>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</si>
  <si>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</si>
  <si>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</si>
  <si>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</si>
  <si>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</si>
  <si>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</si>
  <si>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</si>
  <si>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</si>
  <si>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</si>
  <si>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</si>
  <si>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</si>
  <si>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</si>
  <si>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</si>
  <si>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</si>
  <si>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</si>
  <si>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</si>
  <si>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</si>
  <si>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</si>
  <si>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</si>
  <si>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</si>
  <si>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</si>
  <si>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</si>
  <si>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</si>
  <si>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</si>
  <si>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</si>
  <si>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</si>
  <si>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</si>
  <si>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</si>
  <si>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</si>
  <si>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</si>
  <si>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</si>
  <si>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</si>
  <si>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</si>
  <si>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</si>
  <si>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</si>
  <si>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</si>
  <si>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</si>
  <si>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</si>
  <si>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</si>
  <si>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</si>
  <si>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</si>
  <si>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</si>
  <si>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</si>
  <si>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</si>
  <si>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</si>
  <si>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</si>
  <si>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</si>
  <si>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</si>
  <si>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</si>
  <si>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</si>
  <si>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</si>
  <si>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</si>
  <si>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</si>
  <si>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</si>
  <si>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</si>
  <si>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</si>
  <si>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</si>
  <si>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</si>
  <si>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</si>
  <si>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</si>
  <si>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</si>
  <si>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</si>
  <si>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</si>
  <si>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</si>
  <si>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</si>
  <si>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</si>
  <si>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</si>
  <si>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</si>
  <si>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</si>
  <si>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</si>
  <si>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</si>
  <si>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</si>
  <si>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</si>
  <si>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</si>
  <si>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</si>
  <si>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</si>
  <si>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</si>
  <si>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</si>
  <si>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</si>
  <si>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</si>
  <si>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</si>
  <si>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</si>
  <si>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</si>
  <si>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</si>
  <si>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</si>
  <si>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</si>
  <si>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</si>
  <si>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</si>
  <si>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</si>
  <si>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</si>
  <si>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</si>
  <si>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</si>
  <si>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</si>
  <si>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</si>
  <si>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</si>
  <si>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</si>
  <si>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</si>
  <si>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</si>
  <si>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</si>
  <si>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</si>
  <si>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</si>
  <si>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</si>
  <si>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</si>
  <si>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</si>
  <si>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</si>
  <si>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</si>
  <si>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</si>
  <si>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</si>
  <si>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</si>
  <si>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</si>
  <si>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</si>
  <si>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</si>
  <si>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</si>
  <si>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</si>
  <si>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</si>
  <si>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</si>
  <si>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</si>
  <si>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</si>
  <si>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</si>
  <si>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</si>
  <si>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</si>
  <si>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</si>
  <si>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</si>
  <si>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</si>
  <si>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</si>
  <si>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</si>
  <si>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</si>
  <si>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</si>
  <si>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</si>
  <si>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</si>
  <si>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</si>
  <si>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</si>
  <si>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</si>
  <si>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</si>
  <si>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</si>
  <si>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</si>
  <si>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</si>
  <si>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</si>
  <si>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</si>
  <si>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</si>
  <si>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</si>
  <si>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</si>
  <si>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</si>
  <si>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</si>
  <si>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</si>
  <si>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</si>
  <si>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</si>
  <si>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</si>
  <si>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</si>
  <si>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</si>
  <si>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</si>
  <si>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</si>
  <si>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</si>
  <si>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</si>
  <si>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</si>
  <si>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</si>
  <si>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</si>
  <si>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</si>
  <si>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</si>
  <si>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</si>
  <si>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</si>
  <si>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</si>
  <si>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</si>
  <si>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</si>
  <si>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</si>
  <si>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</si>
  <si>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</si>
  <si>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</si>
  <si>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</si>
  <si>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</si>
  <si>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</si>
  <si>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</si>
  <si>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</si>
  <si>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</si>
  <si>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</si>
  <si>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</si>
  <si>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</si>
  <si>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</si>
  <si>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</si>
  <si>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</si>
  <si>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</si>
  <si>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</si>
  <si>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</si>
  <si>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</si>
  <si>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</si>
  <si>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</si>
  <si>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</si>
  <si>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</si>
  <si>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</si>
  <si>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</si>
  <si>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</si>
  <si>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</si>
  <si>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</si>
  <si>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</si>
  <si>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</si>
  <si>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</si>
  <si>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</si>
  <si>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</si>
  <si>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</si>
  <si>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</si>
  <si>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</si>
  <si>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</si>
  <si>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</si>
  <si>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</si>
  <si>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</si>
  <si>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</si>
  <si>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</si>
  <si>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</si>
  <si>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</si>
  <si>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</si>
  <si>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</si>
  <si>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</si>
  <si>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</si>
  <si>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</si>
  <si>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</si>
  <si>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</si>
  <si>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</si>
  <si>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</si>
  <si>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</si>
  <si>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</si>
  <si>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</si>
  <si>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</si>
  <si>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</si>
  <si>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</si>
  <si>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</si>
  <si>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</si>
  <si>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</si>
  <si>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</si>
  <si>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</si>
  <si>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</si>
  <si>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</si>
  <si>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</si>
  <si>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</si>
  <si>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</si>
  <si>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</si>
  <si>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</si>
  <si>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</si>
  <si>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</si>
  <si>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</si>
  <si>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</si>
  <si>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</si>
  <si>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</si>
  <si>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</si>
  <si>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</si>
  <si>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</si>
  <si>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</si>
  <si>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</si>
  <si>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</si>
  <si>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</si>
  <si>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</si>
  <si>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</si>
  <si>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</si>
  <si>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</si>
  <si>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</si>
  <si>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</si>
  <si>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</si>
  <si>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</si>
  <si>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</si>
  <si>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</si>
  <si>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</si>
  <si>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</si>
  <si>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</si>
  <si>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</si>
  <si>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</si>
  <si>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</si>
  <si>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</si>
  <si>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</si>
  <si>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</si>
  <si>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</si>
  <si>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</si>
  <si>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</si>
  <si>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</si>
  <si>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</si>
  <si>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</si>
  <si>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</si>
  <si>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</si>
  <si>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</si>
  <si>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</si>
  <si>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</si>
  <si>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</si>
  <si>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</si>
  <si>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</si>
  <si>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</si>
  <si>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</si>
  <si>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</si>
  <si>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</si>
  <si>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</si>
  <si>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</si>
  <si>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</si>
  <si>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</si>
  <si>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</si>
  <si>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</si>
  <si>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</si>
  <si>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</si>
  <si>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</si>
  <si>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</si>
  <si>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</si>
  <si>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</si>
  <si>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</si>
  <si>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</si>
  <si>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</si>
  <si>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</si>
  <si>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</si>
  <si>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</si>
  <si>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</si>
  <si>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</si>
  <si>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</si>
  <si>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</si>
  <si>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</si>
  <si>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</si>
  <si>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</si>
  <si>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</si>
  <si>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</si>
  <si>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</si>
  <si>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</si>
  <si>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</si>
  <si>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</si>
  <si>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</si>
  <si>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</si>
  <si>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</si>
  <si>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</si>
  <si>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</si>
  <si>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</si>
  <si>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</si>
  <si>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</si>
  <si>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</si>
  <si>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</si>
  <si>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</si>
  <si>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</si>
  <si>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</si>
  <si>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</si>
  <si>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</si>
  <si>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</si>
  <si>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</si>
  <si>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</si>
  <si>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</si>
  <si>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</si>
  <si>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</si>
  <si>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</si>
  <si>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</si>
  <si>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</si>
  <si>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</si>
  <si>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</si>
  <si>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</si>
  <si>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</si>
  <si>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</si>
  <si>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</si>
  <si>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</si>
  <si>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</si>
  <si>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</si>
  <si>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</si>
  <si>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</si>
  <si>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</si>
  <si>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</si>
  <si>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</si>
  <si>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</si>
  <si>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</si>
  <si>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</si>
  <si>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</si>
  <si>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</si>
  <si>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</si>
  <si>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</si>
  <si>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</si>
  <si>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</si>
  <si>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</si>
  <si>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</si>
  <si>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</si>
  <si>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</si>
  <si>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</si>
  <si>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</si>
  <si>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</si>
  <si>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</si>
  <si>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</si>
  <si>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</si>
  <si>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</si>
  <si>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</si>
  <si>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</si>
  <si>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</si>
  <si>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</si>
  <si>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</si>
  <si>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</si>
  <si>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</si>
  <si>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</si>
  <si>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</si>
  <si>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</si>
  <si>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</si>
  <si>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</si>
  <si>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</si>
  <si>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</si>
  <si>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</si>
  <si>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</si>
  <si>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</si>
  <si>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</si>
  <si>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</si>
  <si>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</si>
  <si>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</si>
  <si>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</si>
  <si>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</si>
  <si>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</si>
  <si>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</si>
  <si>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</si>
  <si>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</si>
  <si>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</si>
  <si>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</si>
  <si>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</si>
  <si>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</si>
  <si>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</si>
  <si>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</si>
  <si>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</si>
  <si>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</si>
  <si>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</si>
  <si>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</si>
  <si>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</si>
  <si>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</si>
  <si>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</si>
  <si>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</si>
  <si>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</si>
  <si>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</si>
  <si>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</si>
  <si>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</si>
  <si>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</si>
  <si>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</si>
  <si>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</si>
  <si>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</si>
  <si>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</si>
  <si>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</si>
  <si>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</si>
  <si>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</si>
  <si>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</si>
  <si>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</si>
  <si>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</si>
  <si>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</si>
  <si>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</si>
  <si>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</si>
  <si>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</si>
  <si>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</si>
  <si>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</si>
  <si>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</si>
  <si>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</si>
  <si>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</si>
  <si>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</si>
  <si>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</si>
  <si>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</si>
  <si>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</si>
  <si>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</si>
  <si>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</si>
  <si>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</si>
  <si>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</si>
  <si>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</si>
  <si>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</si>
  <si>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</si>
  <si>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</si>
  <si>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</si>
  <si>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</si>
  <si>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</si>
  <si>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</si>
  <si>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</si>
  <si>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</si>
  <si>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</si>
  <si>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</si>
  <si>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</si>
  <si>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</si>
  <si>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</si>
  <si>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</si>
  <si>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</si>
  <si>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</si>
  <si>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</si>
  <si>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</si>
  <si>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</si>
  <si>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</si>
  <si>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</si>
  <si>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</si>
  <si>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</si>
  <si>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</si>
  <si>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</si>
  <si>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</si>
  <si>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</si>
  <si>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</si>
  <si>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</si>
  <si>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</si>
  <si>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</si>
  <si>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</si>
  <si>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</si>
  <si>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</si>
  <si>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</si>
  <si>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</si>
  <si>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</si>
  <si>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</si>
  <si>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</si>
  <si>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</si>
  <si>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</si>
  <si>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</si>
  <si>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</si>
  <si>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</si>
  <si>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</si>
  <si>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</si>
  <si>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</si>
  <si>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</si>
  <si>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</si>
  <si>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</si>
  <si>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</si>
  <si>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</si>
  <si>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</si>
  <si>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</si>
  <si>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</si>
  <si>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</si>
  <si>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</si>
  <si>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</si>
  <si>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</si>
  <si>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</si>
  <si>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</si>
  <si>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</si>
  <si>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</si>
  <si>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</si>
  <si>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</si>
  <si>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</si>
  <si>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</si>
  <si>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</si>
  <si>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</si>
  <si>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</si>
  <si>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</si>
  <si>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</si>
  <si>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</si>
  <si>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</si>
  <si>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</si>
  <si>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</si>
  <si>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</si>
  <si>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</si>
  <si>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</si>
  <si>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</si>
  <si>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</si>
  <si>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</si>
  <si>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</si>
  <si>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</si>
  <si>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</si>
  <si>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</si>
  <si>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</si>
  <si>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</si>
  <si>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</si>
  <si>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</si>
  <si>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</si>
  <si>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</si>
  <si>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</si>
  <si>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</si>
  <si>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</si>
  <si>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</si>
  <si>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</si>
  <si>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</si>
  <si>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</si>
  <si>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</si>
  <si>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</si>
  <si>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</si>
  <si>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</si>
  <si>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</si>
  <si>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</si>
  <si>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</si>
  <si>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</si>
  <si>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</si>
  <si>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</si>
  <si>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</si>
  <si>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</si>
  <si>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</si>
  <si>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</si>
  <si>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</si>
  <si>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</si>
  <si>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</si>
  <si>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</si>
  <si>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</si>
  <si>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</si>
  <si>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</si>
  <si>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</si>
  <si>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</si>
  <si>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</si>
  <si>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</si>
  <si>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</si>
  <si>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</si>
  <si>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</si>
  <si>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</si>
  <si>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</si>
  <si>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</si>
  <si>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</si>
  <si>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</si>
  <si>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</si>
  <si>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</si>
  <si>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</si>
  <si>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</si>
  <si>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</si>
  <si>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</si>
  <si>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</si>
  <si>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</si>
  <si>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</si>
  <si>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</si>
  <si>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</si>
  <si>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</si>
  <si>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</si>
  <si>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</si>
  <si>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</si>
  <si>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</si>
  <si>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</si>
  <si>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</si>
  <si>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</si>
  <si>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</si>
  <si>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</si>
  <si>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</si>
  <si>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</si>
  <si>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</si>
  <si>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</si>
  <si>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</si>
  <si>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</si>
  <si>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</si>
  <si>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</si>
  <si>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</si>
  <si>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</si>
  <si>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</si>
  <si>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</si>
  <si>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</si>
  <si>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</si>
  <si>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</si>
  <si>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</si>
  <si>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</si>
  <si>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</si>
  <si>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</si>
  <si>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</si>
  <si>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</si>
  <si>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</si>
  <si>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</si>
  <si>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</si>
  <si>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</si>
  <si>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</si>
  <si>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</si>
  <si>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</si>
  <si>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</si>
  <si>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</si>
  <si>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</si>
  <si>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</si>
  <si>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</si>
  <si>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</si>
  <si>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</si>
  <si>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</si>
  <si>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</si>
  <si>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</si>
  <si>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</si>
  <si>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</si>
  <si>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</si>
  <si>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</si>
  <si>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</si>
  <si>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</si>
  <si>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</si>
  <si>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</si>
  <si>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</si>
  <si>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</si>
  <si>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</si>
  <si>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</si>
  <si>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</si>
  <si>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</si>
  <si>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</si>
  <si>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</si>
  <si>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</si>
  <si>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</si>
  <si>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</si>
  <si>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</si>
  <si>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</si>
  <si>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</si>
  <si>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</si>
  <si>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</si>
  <si>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</si>
  <si>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</si>
  <si>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</si>
  <si>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</si>
  <si>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</si>
  <si>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</si>
  <si>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</si>
  <si>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</si>
  <si>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</si>
  <si>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</si>
  <si>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</si>
  <si>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</si>
  <si>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</si>
  <si>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</si>
  <si>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</si>
  <si>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</si>
  <si>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</si>
  <si>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</si>
  <si>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</si>
  <si>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</si>
  <si>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</si>
  <si>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</si>
  <si>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</si>
  <si>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</si>
  <si>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</si>
  <si>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</si>
  <si>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</si>
  <si>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</si>
  <si>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</si>
  <si>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</si>
  <si>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</si>
  <si>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</si>
  <si>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</si>
  <si>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</si>
  <si>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</si>
  <si>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</si>
  <si>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</si>
  <si>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</si>
  <si>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</si>
  <si>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</si>
  <si>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</si>
  <si>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</si>
  <si>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</si>
  <si>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</si>
  <si>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</si>
  <si>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</si>
  <si>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</si>
  <si>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</si>
  <si>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</si>
  <si>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</si>
  <si>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</si>
  <si>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</si>
  <si>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</si>
  <si>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</si>
  <si>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</si>
  <si>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</si>
  <si>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</si>
  <si>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</si>
  <si>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</si>
  <si>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</si>
  <si>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</si>
  <si>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</si>
  <si>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</si>
  <si>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</si>
  <si>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</si>
  <si>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</si>
  <si>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</si>
  <si>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</si>
  <si>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</si>
  <si>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</si>
  <si>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</si>
  <si>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</si>
  <si>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</si>
  <si>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</si>
  <si>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</si>
  <si>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</si>
  <si>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</si>
  <si>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</si>
  <si>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</si>
  <si>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</si>
  <si>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</si>
  <si>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</si>
  <si>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</si>
  <si>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</si>
  <si>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</si>
  <si>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</si>
  <si>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</si>
  <si>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</si>
  <si>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</si>
  <si>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</si>
  <si>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</si>
  <si>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</si>
  <si>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</si>
  <si>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</si>
  <si>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</si>
  <si>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</si>
  <si>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</si>
  <si>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</si>
  <si>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</si>
  <si>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</si>
  <si>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</si>
  <si>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</si>
  <si>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</si>
  <si>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</si>
  <si>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</si>
  <si>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</si>
  <si>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</si>
  <si>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</si>
  <si>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</si>
  <si>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</si>
  <si>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</si>
  <si>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</si>
  <si>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</si>
  <si>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</si>
  <si>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</si>
  <si>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</si>
  <si>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</si>
  <si>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</si>
  <si>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</si>
  <si>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</si>
  <si>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</si>
  <si>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</si>
  <si>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</si>
  <si>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</si>
  <si>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</si>
  <si>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</si>
  <si>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</si>
  <si>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</si>
  <si>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</si>
  <si>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</si>
  <si>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</si>
  <si>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</si>
  <si>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</si>
  <si>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</si>
  <si>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</si>
  <si>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</si>
  <si>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</si>
  <si>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</si>
  <si>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</si>
  <si>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</si>
  <si>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</si>
  <si>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</si>
  <si>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</si>
  <si>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</si>
  <si>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</si>
  <si>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</si>
  <si>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</si>
  <si>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</si>
  <si>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</si>
  <si>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</si>
  <si>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</si>
  <si>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</si>
  <si>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</si>
  <si>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</si>
  <si>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</si>
  <si>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</si>
  <si>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</si>
  <si>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</si>
  <si>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</si>
  <si>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</si>
  <si>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</si>
  <si>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</si>
  <si>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</si>
  <si>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</si>
  <si>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</si>
  <si>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</si>
  <si>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</si>
  <si>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</si>
  <si>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</si>
  <si>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</si>
  <si>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</si>
  <si>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</si>
  <si>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</si>
  <si>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</si>
  <si>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</si>
  <si>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</si>
  <si>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</si>
  <si>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</si>
  <si>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</si>
  <si>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</si>
  <si>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</si>
  <si>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</si>
  <si>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</si>
  <si>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</si>
  <si>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</si>
  <si>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</si>
  <si>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</si>
  <si>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</si>
  <si>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</si>
  <si>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</si>
  <si>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</si>
  <si>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</si>
  <si>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</si>
  <si>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</si>
  <si>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</si>
  <si>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</si>
  <si>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</si>
  <si>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</si>
  <si>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</si>
  <si>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</si>
  <si>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</si>
  <si>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</si>
  <si>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</si>
  <si>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</si>
  <si>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</si>
  <si>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</si>
  <si>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</si>
  <si>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</si>
  <si>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</si>
  <si>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</si>
  <si>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</si>
  <si>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</si>
  <si>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</si>
  <si>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</si>
  <si>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</si>
  <si>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</si>
  <si>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</si>
  <si>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</si>
  <si>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</si>
  <si>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</si>
  <si>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</si>
  <si>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</si>
  <si>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</si>
  <si>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</si>
  <si>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</si>
  <si>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</si>
  <si>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</si>
  <si>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</si>
  <si>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</si>
  <si>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</si>
  <si>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</si>
  <si>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</si>
  <si>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</si>
  <si>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</si>
  <si>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</si>
  <si>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</si>
  <si>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</si>
  <si>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</si>
  <si>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</si>
  <si>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</si>
  <si>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</si>
  <si>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</si>
  <si>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</si>
  <si>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</si>
  <si>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</si>
  <si>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</si>
  <si>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</si>
  <si>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</si>
  <si>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</si>
  <si>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</si>
  <si>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</si>
  <si>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</si>
  <si>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</si>
  <si>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</si>
  <si>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</si>
  <si>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</si>
  <si>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</si>
  <si>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</si>
  <si>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</si>
  <si>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</si>
  <si>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</si>
  <si>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</si>
  <si>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</si>
  <si>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</si>
  <si>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</si>
  <si>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</si>
  <si>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</si>
  <si>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</si>
  <si>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</si>
  <si>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</si>
  <si>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</si>
  <si>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</si>
  <si>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</si>
  <si>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</si>
  <si>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</si>
  <si>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</si>
  <si>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</si>
  <si>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</si>
  <si>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</si>
  <si>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</si>
  <si>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</si>
  <si>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</si>
  <si>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</si>
  <si>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</si>
  <si>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</si>
  <si>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</si>
  <si>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</si>
  <si>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</si>
  <si>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</si>
  <si>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</si>
  <si>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</si>
  <si>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</si>
  <si>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</si>
  <si>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</si>
  <si>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</si>
  <si>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</si>
  <si>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</si>
  <si>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</si>
  <si>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</si>
  <si>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</si>
  <si>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</si>
  <si>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</si>
  <si>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</si>
  <si>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</si>
  <si>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</si>
  <si>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</si>
  <si>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</si>
  <si>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</si>
  <si>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</si>
  <si>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</si>
  <si>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</si>
  <si>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</si>
  <si>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</si>
  <si>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</si>
  <si>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</si>
  <si>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</si>
  <si>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</si>
  <si>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</si>
  <si>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</si>
  <si>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</si>
  <si>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</si>
  <si>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</si>
  <si>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</si>
  <si>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</si>
  <si>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</si>
  <si>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</si>
  <si>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</si>
  <si>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</si>
  <si>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</si>
  <si>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</si>
  <si>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</si>
  <si>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</si>
  <si>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</si>
  <si>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</si>
  <si>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</si>
  <si>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</si>
  <si>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</si>
  <si>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</si>
  <si>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</si>
  <si>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</si>
  <si>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</si>
  <si>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</si>
  <si>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</si>
  <si>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</si>
  <si>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</si>
  <si>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</si>
  <si>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</si>
  <si>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</si>
  <si>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</si>
  <si>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</si>
  <si>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</si>
  <si>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</si>
  <si>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</si>
  <si>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</si>
  <si>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</si>
  <si>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</si>
  <si>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</si>
  <si>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</si>
  <si>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</si>
  <si>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</si>
  <si>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</si>
  <si>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</si>
  <si>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</si>
  <si>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</si>
  <si>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</si>
  <si>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</si>
  <si>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</si>
  <si>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</si>
  <si>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</si>
  <si>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</si>
  <si>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</si>
  <si>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</si>
  <si>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</si>
  <si>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</si>
  <si>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</si>
  <si>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</si>
  <si>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</si>
  <si>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</si>
  <si>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</si>
  <si>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</si>
  <si>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</si>
  <si>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</si>
  <si>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</si>
  <si>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</si>
  <si>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</si>
  <si>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</si>
  <si>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</si>
  <si>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</si>
  <si>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</si>
  <si>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</si>
  <si>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</si>
  <si>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</si>
  <si>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</si>
  <si>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</si>
  <si>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</si>
  <si>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</si>
  <si>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</si>
  <si>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</si>
  <si>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</si>
  <si>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</si>
  <si>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</si>
  <si>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</si>
  <si>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</si>
  <si>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</si>
  <si>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</si>
  <si>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</si>
  <si>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</si>
  <si>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</si>
  <si>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</si>
  <si>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</si>
  <si>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</si>
  <si>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</si>
  <si>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</si>
  <si>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</si>
  <si>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</si>
  <si>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</si>
  <si>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</si>
  <si>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</si>
  <si>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</si>
  <si>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</si>
  <si>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</si>
  <si>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</si>
  <si>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</si>
  <si>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</si>
  <si>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</si>
  <si>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</si>
  <si>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</si>
  <si>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</si>
  <si>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</si>
  <si>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</si>
  <si>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</si>
  <si>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</si>
  <si>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</si>
  <si>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</si>
  <si>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</si>
  <si>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</si>
  <si>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</si>
  <si>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</si>
  <si>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</si>
  <si>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</si>
  <si>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</si>
  <si>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</si>
  <si>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</si>
  <si>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</si>
  <si>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</si>
  <si>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</si>
  <si>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</si>
  <si>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</si>
  <si>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</si>
  <si>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</si>
  <si>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</si>
  <si>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</si>
  <si>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</si>
  <si>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</si>
  <si>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</si>
  <si>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</si>
  <si>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</si>
  <si>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</si>
  <si>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</si>
  <si>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</si>
  <si>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</si>
  <si>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</si>
  <si>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</si>
  <si>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</si>
  <si>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</si>
  <si>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</si>
  <si>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</si>
  <si>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</si>
  <si>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</si>
  <si>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</si>
  <si>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</si>
  <si>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</si>
  <si>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</si>
  <si>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</si>
  <si>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</si>
  <si>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</si>
  <si>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</si>
  <si>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</si>
  <si>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</si>
  <si>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</si>
  <si>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</si>
  <si>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</si>
  <si>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</si>
  <si>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</si>
  <si>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</si>
  <si>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</si>
  <si>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</si>
  <si>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</si>
  <si>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</si>
  <si>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</si>
  <si>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</si>
  <si>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</si>
  <si>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</si>
  <si>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</si>
  <si>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</si>
  <si>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</si>
  <si>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</si>
  <si>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</si>
  <si>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</si>
  <si>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</si>
  <si>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</si>
  <si>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</si>
  <si>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</si>
  <si>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</si>
  <si>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</si>
  <si>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</si>
  <si>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</si>
  <si>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</si>
  <si>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</si>
  <si>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</si>
  <si>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</si>
  <si>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</si>
  <si>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</si>
  <si>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</si>
  <si>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</si>
  <si>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</si>
  <si>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</si>
  <si>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</si>
  <si>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</si>
  <si>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</si>
  <si>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</si>
  <si>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</si>
  <si>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</si>
  <si>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</si>
  <si>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</si>
  <si>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</si>
  <si>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</si>
  <si>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</si>
  <si>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</si>
  <si>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</si>
  <si>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</si>
  <si>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</si>
  <si>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</si>
  <si>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</si>
  <si>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</si>
  <si>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</si>
  <si>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</si>
  <si>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</si>
  <si>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</si>
  <si>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</si>
  <si>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</si>
  <si>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</si>
  <si>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</si>
  <si>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</si>
  <si>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</si>
  <si>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</si>
  <si>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</si>
  <si>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</si>
  <si>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</si>
  <si>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</si>
  <si>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</si>
  <si>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</si>
  <si>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</si>
  <si>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</si>
  <si>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</si>
  <si>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</si>
  <si>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</si>
  <si>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</si>
  <si>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</si>
  <si>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</si>
  <si>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</si>
  <si>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</si>
  <si>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</si>
  <si>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</si>
  <si>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</si>
  <si>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</si>
  <si>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</si>
  <si>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</si>
  <si>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</si>
  <si>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</si>
  <si>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</si>
  <si>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</si>
  <si>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</si>
  <si>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</si>
  <si>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</si>
  <si>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</si>
  <si>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</si>
  <si>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</si>
  <si>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</si>
  <si>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</si>
  <si>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</si>
  <si>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</si>
  <si>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</si>
  <si>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</si>
  <si>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</si>
  <si>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</si>
  <si>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</si>
  <si>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</si>
  <si>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</si>
  <si>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</si>
  <si>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</si>
  <si>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</si>
  <si>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</si>
  <si>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</si>
  <si>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</si>
  <si>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</si>
  <si>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</si>
  <si>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</si>
  <si>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</si>
  <si>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</si>
  <si>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</si>
  <si>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</si>
  <si>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</si>
  <si>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</si>
  <si>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</si>
  <si>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</si>
  <si>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</si>
  <si>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</si>
  <si>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</si>
  <si>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</si>
  <si>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</si>
  <si>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</si>
  <si>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</si>
  <si>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</si>
  <si>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</si>
  <si>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</si>
  <si>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</si>
  <si>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</si>
  <si>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</si>
  <si>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</si>
  <si>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</si>
  <si>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</si>
  <si>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</si>
  <si>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</si>
  <si>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</si>
  <si>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</si>
  <si>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</si>
  <si>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</si>
  <si>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</si>
  <si>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</si>
  <si>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</si>
  <si>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</si>
  <si>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</si>
  <si>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</si>
  <si>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</si>
  <si>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</si>
  <si>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</si>
  <si>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</si>
  <si>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</si>
  <si>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</si>
  <si>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</si>
  <si>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</si>
  <si>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</si>
  <si>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</si>
  <si>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</si>
  <si>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</si>
  <si>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</si>
  <si>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</si>
  <si>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</si>
  <si>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</si>
  <si>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</si>
  <si>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</si>
  <si>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</si>
  <si>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</si>
  <si>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</si>
  <si>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</si>
  <si>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</si>
  <si>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</si>
  <si>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</si>
  <si>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</si>
  <si>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</si>
  <si>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</si>
  <si>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</si>
  <si>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</si>
  <si>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</si>
  <si>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</si>
  <si>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</si>
  <si>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</si>
  <si>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</si>
  <si>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</si>
  <si>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</si>
  <si>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</si>
  <si>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</si>
  <si>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</si>
  <si>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</si>
  <si>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</si>
  <si>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</si>
  <si>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</si>
  <si>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</si>
  <si>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</si>
  <si>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</si>
  <si>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</si>
  <si>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</si>
  <si>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</si>
  <si>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</si>
  <si>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</si>
  <si>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</si>
  <si>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</si>
  <si>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</si>
  <si>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</si>
  <si>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</si>
  <si>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</si>
  <si>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</si>
  <si>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</si>
  <si>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</si>
  <si>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</si>
  <si>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</si>
  <si>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</si>
  <si>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</si>
  <si>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</si>
  <si>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</si>
  <si>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</si>
  <si>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</si>
  <si>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</si>
  <si>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</si>
  <si>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</si>
  <si>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</si>
  <si>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</si>
  <si>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</si>
  <si>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</si>
  <si>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</si>
  <si>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</si>
  <si>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</si>
  <si>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</si>
  <si>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</si>
  <si>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</si>
  <si>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</si>
  <si>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</si>
  <si>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</si>
  <si>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</si>
  <si>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</si>
  <si>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</si>
  <si>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</si>
  <si>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</si>
  <si>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</si>
  <si>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</si>
  <si>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</si>
  <si>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</si>
  <si>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</si>
  <si>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</si>
  <si>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</si>
  <si>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</si>
  <si>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</si>
  <si>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</si>
  <si>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</si>
  <si>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</si>
  <si>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</si>
  <si>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</si>
  <si>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</si>
  <si>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</si>
  <si>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</si>
  <si>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</si>
  <si>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</si>
  <si>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</si>
  <si>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</si>
  <si>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</si>
  <si>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</si>
  <si>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</si>
  <si>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</si>
  <si>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</si>
  <si>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</si>
  <si>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</si>
  <si>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</si>
  <si>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</si>
  <si>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</si>
  <si>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</si>
  <si>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</si>
  <si>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</si>
  <si>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</si>
  <si>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</si>
  <si>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</si>
  <si>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</si>
  <si>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</si>
  <si>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</si>
  <si>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</si>
  <si>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</si>
  <si>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</si>
  <si>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</si>
  <si>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</si>
  <si>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</si>
  <si>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</si>
  <si>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</si>
  <si>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</si>
  <si>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</si>
  <si>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</si>
  <si>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</si>
  <si>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</si>
  <si>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</si>
  <si>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</si>
  <si>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</si>
  <si>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</si>
  <si>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</si>
  <si>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</si>
  <si>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</si>
  <si>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</si>
  <si>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</si>
  <si>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</si>
  <si>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</si>
  <si>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</si>
  <si>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</si>
  <si>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</si>
  <si>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</si>
  <si>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</si>
  <si>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</si>
  <si>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</si>
  <si>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</si>
  <si>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</si>
  <si>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</si>
  <si>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</si>
  <si>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</si>
  <si>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</si>
  <si>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</si>
  <si>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</si>
  <si>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</si>
  <si>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</si>
  <si>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</si>
  <si>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</si>
  <si>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</si>
  <si>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</si>
  <si>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</si>
  <si>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</si>
  <si>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</si>
  <si>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</si>
  <si>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</si>
  <si>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</si>
  <si>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</si>
  <si>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</si>
  <si>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</si>
  <si>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</si>
  <si>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</si>
  <si>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</si>
  <si>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</si>
  <si>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</si>
  <si>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</si>
  <si>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</si>
  <si>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</si>
  <si>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</si>
  <si>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</si>
  <si>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</si>
  <si>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</si>
  <si>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</si>
  <si>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</si>
  <si>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</si>
  <si>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</si>
  <si>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</si>
  <si>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</si>
  <si>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</si>
  <si>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</si>
  <si>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</si>
  <si>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</si>
  <si>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</si>
  <si>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</si>
  <si>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</si>
  <si>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</si>
  <si>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</si>
  <si>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</si>
  <si>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</si>
  <si>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</si>
  <si>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</si>
  <si>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</si>
  <si>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</si>
  <si>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</si>
  <si>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</si>
  <si>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</si>
  <si>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</si>
  <si>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</si>
  <si>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</si>
  <si>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</si>
  <si>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</si>
  <si>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</si>
  <si>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</si>
  <si>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</si>
  <si>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</si>
  <si>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</si>
  <si>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</si>
  <si>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</si>
  <si>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</si>
  <si>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</si>
  <si>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</si>
  <si>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</si>
  <si>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</si>
  <si>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</si>
  <si>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</si>
  <si>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</si>
  <si>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</si>
  <si>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</si>
  <si>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</si>
  <si>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</si>
  <si>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</si>
  <si>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</si>
  <si>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</si>
  <si>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</si>
  <si>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</si>
  <si>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</si>
  <si>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</si>
  <si>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</si>
  <si>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</si>
  <si>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</si>
  <si>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</si>
  <si>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</si>
  <si>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</si>
  <si>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</si>
  <si>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</si>
  <si>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</si>
  <si>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</si>
  <si>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</si>
  <si>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</si>
  <si>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</si>
  <si>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</si>
  <si>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</si>
  <si>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</si>
  <si>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</si>
  <si>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</si>
  <si>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</si>
  <si>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</si>
  <si>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</si>
  <si>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</si>
  <si>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</si>
  <si>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</si>
  <si>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</si>
  <si>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</si>
  <si>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</si>
  <si>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</si>
  <si>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</si>
  <si>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</si>
  <si>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</si>
  <si>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</si>
  <si>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</si>
  <si>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</si>
  <si>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</si>
  <si>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</si>
  <si>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</si>
  <si>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</si>
  <si>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</si>
  <si>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</si>
  <si>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</si>
  <si>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</si>
  <si>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</si>
  <si>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</si>
  <si>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</si>
  <si>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</si>
  <si>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</si>
  <si>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</si>
  <si>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</si>
  <si>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</si>
  <si>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</si>
  <si>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</si>
  <si>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</si>
  <si>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</si>
  <si>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</si>
  <si>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</si>
  <si>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</si>
  <si>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</si>
  <si>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</si>
  <si>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</si>
  <si>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</si>
  <si>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</si>
  <si>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</si>
  <si>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</si>
  <si>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</si>
  <si>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</si>
  <si>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</si>
  <si>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</si>
  <si>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</si>
  <si>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</si>
  <si>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</si>
  <si>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</si>
  <si>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</si>
  <si>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</si>
  <si>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</si>
  <si>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</si>
  <si>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</si>
  <si>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</si>
  <si>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</si>
  <si>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</si>
  <si>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</si>
  <si>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</si>
  <si>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</si>
  <si>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</si>
  <si>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</si>
  <si>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</si>
  <si>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</si>
  <si>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</si>
  <si>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</si>
  <si>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</si>
  <si>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</si>
  <si>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</si>
  <si>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</si>
  <si>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</si>
  <si>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</si>
  <si>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</si>
  <si>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</si>
  <si>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</si>
  <si>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</si>
  <si>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</si>
  <si>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</si>
  <si>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</si>
  <si>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</si>
  <si>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</si>
  <si>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</si>
  <si>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</si>
  <si>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</si>
  <si>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</si>
  <si>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</si>
  <si>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</si>
  <si>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</si>
  <si>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</si>
  <si>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</si>
  <si>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</si>
  <si>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</si>
  <si>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</si>
  <si>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</si>
  <si>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</si>
  <si>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</si>
  <si>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</si>
  <si>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</si>
  <si>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</si>
  <si>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</si>
  <si>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</si>
  <si>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</si>
  <si>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</si>
  <si>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</si>
  <si>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</si>
  <si>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</si>
  <si>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</si>
  <si>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</si>
  <si>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</si>
  <si>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</si>
  <si>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</si>
  <si>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</si>
  <si>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</si>
  <si>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</si>
  <si>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</si>
  <si>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</si>
  <si>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</si>
  <si>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</si>
  <si>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</si>
  <si>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</si>
  <si>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</si>
  <si>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</si>
  <si>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</si>
  <si>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</si>
  <si>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</si>
  <si>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</si>
  <si>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</si>
  <si>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</si>
  <si>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</si>
  <si>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</si>
  <si>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</si>
  <si>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</si>
  <si>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</si>
  <si>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</si>
  <si>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</si>
  <si>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</si>
  <si>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</si>
  <si>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</si>
  <si>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</si>
  <si>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</si>
  <si>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</si>
  <si>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</si>
  <si>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</si>
  <si>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</si>
  <si>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</si>
  <si>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</si>
  <si>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</si>
  <si>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</si>
  <si>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</si>
  <si>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</si>
  <si>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</si>
  <si>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</si>
  <si>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</si>
  <si>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</si>
  <si>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</si>
  <si>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</si>
  <si>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</si>
  <si>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</si>
  <si>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</si>
  <si>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</si>
  <si>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</si>
  <si>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</si>
  <si>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</si>
  <si>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</si>
  <si>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</si>
  <si>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</si>
  <si>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</si>
  <si>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</si>
  <si>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</si>
  <si>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</si>
  <si>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</si>
  <si>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</si>
  <si>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</si>
  <si>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</si>
  <si>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</si>
  <si>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</si>
  <si>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</si>
  <si>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</si>
  <si>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</si>
  <si>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</si>
  <si>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</si>
  <si>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</si>
  <si>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</si>
  <si>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</si>
  <si>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</si>
  <si>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</si>
  <si>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</si>
  <si>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</si>
  <si>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</si>
  <si>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</si>
  <si>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</si>
  <si>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</si>
  <si>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</si>
  <si>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</si>
  <si>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</si>
  <si>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</si>
  <si>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</si>
  <si>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</si>
  <si>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</si>
  <si>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</si>
  <si>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</si>
  <si>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</si>
  <si>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</si>
  <si>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</si>
  <si>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</si>
  <si>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</si>
  <si>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</si>
  <si>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</si>
  <si>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</si>
  <si>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</si>
  <si>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</si>
  <si>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</si>
  <si>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</si>
  <si>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</si>
  <si>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</si>
  <si>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</si>
  <si>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</si>
  <si>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</si>
  <si>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</si>
  <si>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</si>
  <si>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</si>
  <si>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</si>
  <si>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</si>
  <si>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</si>
  <si>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</si>
  <si>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</si>
  <si>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</si>
  <si>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</si>
  <si>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</si>
  <si>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</si>
  <si>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</si>
  <si>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</si>
  <si>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</si>
  <si>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</si>
  <si>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</si>
  <si>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</si>
  <si>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</si>
  <si>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</si>
  <si>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</si>
  <si>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</si>
  <si>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</si>
  <si>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</si>
  <si>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</si>
  <si>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</si>
  <si>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</si>
  <si>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</si>
  <si>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</si>
  <si>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</si>
  <si>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</si>
  <si>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</si>
  <si>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</si>
  <si>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</si>
  <si>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</si>
  <si>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</si>
  <si>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</si>
  <si>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</si>
  <si>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</si>
  <si>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</si>
  <si>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</si>
  <si>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</si>
  <si>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</si>
  <si>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</si>
  <si>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</si>
  <si>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</si>
  <si>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</si>
  <si>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</si>
  <si>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</si>
  <si>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</si>
  <si>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</si>
  <si>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</si>
  <si>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</si>
  <si>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</si>
  <si>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</si>
  <si>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</si>
  <si>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</si>
  <si>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</si>
  <si>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</si>
  <si>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</si>
  <si>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</si>
  <si>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</si>
  <si>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</si>
  <si>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</si>
  <si>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</si>
  <si>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</si>
  <si>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</si>
  <si>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</si>
  <si>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</si>
  <si>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</si>
  <si>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</si>
  <si>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</si>
  <si>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</si>
  <si>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</si>
  <si>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</si>
  <si>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</si>
  <si>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</si>
  <si>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</si>
  <si>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</si>
  <si>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</si>
  <si>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</si>
  <si>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</si>
  <si>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</si>
  <si>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</si>
  <si>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</si>
  <si>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</si>
  <si>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</si>
  <si>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</si>
  <si>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</si>
  <si>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</si>
  <si>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</si>
  <si>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</si>
  <si>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</si>
  <si>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</si>
  <si>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</si>
  <si>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</si>
  <si>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</si>
  <si>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</si>
  <si>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</si>
  <si>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</si>
  <si>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</si>
  <si>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</si>
  <si>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</si>
  <si>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</si>
  <si>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</si>
  <si>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</si>
  <si>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</si>
  <si>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</si>
  <si>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</si>
  <si>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</si>
  <si>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</si>
  <si>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</si>
  <si>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</si>
  <si>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</si>
  <si>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</si>
  <si>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</si>
  <si>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</si>
  <si>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</si>
  <si>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</si>
  <si>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</si>
  <si>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</si>
  <si>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</si>
  <si>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</si>
  <si>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</si>
  <si>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</si>
  <si>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</si>
  <si>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</si>
  <si>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</si>
  <si>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</si>
  <si>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</si>
  <si>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</si>
  <si>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</si>
  <si>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</si>
  <si>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</si>
  <si>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</si>
  <si>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</si>
  <si>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</si>
  <si>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</si>
  <si>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</si>
  <si>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</si>
  <si>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</si>
  <si>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</si>
  <si>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</si>
  <si>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</si>
  <si>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</si>
  <si>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</si>
  <si>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</si>
  <si>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</si>
  <si>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</si>
  <si>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</si>
  <si>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</si>
  <si>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</si>
  <si>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</si>
  <si>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</si>
  <si>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</si>
  <si>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</si>
  <si>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</si>
  <si>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</si>
  <si>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</si>
  <si>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</si>
  <si>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</si>
  <si>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</si>
  <si>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</si>
  <si>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</si>
  <si>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</si>
  <si>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</si>
  <si>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</si>
  <si>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</si>
  <si>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</si>
  <si>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</si>
  <si>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</si>
  <si>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</si>
  <si>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</si>
  <si>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</si>
  <si>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</si>
  <si>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</si>
  <si>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</si>
  <si>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</si>
  <si>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</si>
  <si>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</si>
  <si>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</si>
  <si>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</si>
  <si>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</si>
  <si>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</si>
  <si>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</si>
  <si>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</si>
  <si>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</si>
  <si>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</si>
  <si>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</si>
  <si>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</si>
  <si>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</si>
  <si>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</si>
  <si>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</si>
  <si>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</si>
  <si>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</si>
  <si>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</si>
  <si>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</si>
  <si>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</si>
  <si>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</si>
  <si>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</si>
  <si>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</si>
  <si>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</si>
  <si>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</si>
  <si>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</si>
  <si>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</si>
  <si>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</si>
  <si>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</si>
  <si>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</si>
  <si>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</si>
  <si>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</si>
  <si>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</si>
  <si>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</si>
  <si>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</si>
  <si>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</si>
  <si>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</si>
  <si>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</si>
  <si>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</si>
  <si>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</si>
  <si>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</si>
  <si>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</si>
  <si>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</si>
  <si>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</si>
  <si>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</si>
  <si>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</si>
  <si>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</si>
  <si>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</si>
  <si>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</si>
  <si>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</si>
  <si>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</si>
  <si>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</si>
  <si>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</si>
  <si>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</si>
  <si>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</si>
  <si>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</si>
  <si>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</si>
  <si>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</si>
  <si>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</si>
  <si>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</si>
  <si>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</si>
  <si>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</si>
  <si>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</si>
  <si>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</si>
  <si>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</si>
  <si>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</si>
  <si>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</si>
  <si>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</si>
  <si>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</si>
  <si>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</si>
  <si>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</si>
  <si>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</si>
  <si>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</si>
  <si>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</si>
  <si>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</si>
  <si>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</si>
  <si>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</si>
  <si>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</si>
  <si>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</si>
  <si>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</si>
  <si>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</si>
  <si>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</si>
  <si>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</si>
  <si>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</si>
  <si>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</si>
  <si>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</si>
  <si>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</si>
  <si>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</si>
  <si>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</si>
  <si>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</si>
  <si>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</si>
  <si>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</si>
  <si>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</si>
  <si>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</si>
  <si>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</si>
  <si>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</si>
  <si>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</si>
  <si>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</si>
  <si>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</si>
  <si>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</si>
  <si>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</si>
  <si>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</si>
  <si>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</si>
  <si>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</si>
  <si>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</si>
  <si>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</si>
  <si>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</si>
  <si>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</si>
  <si>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</si>
  <si>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</si>
  <si>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</si>
  <si>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</si>
  <si>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</si>
  <si>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</si>
  <si>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</si>
  <si>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</si>
  <si>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</si>
  <si>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</si>
  <si>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</si>
  <si>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</si>
  <si>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</si>
  <si>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</si>
  <si>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</si>
  <si>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</si>
  <si>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</si>
  <si>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</si>
  <si>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</si>
  <si>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</si>
  <si>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</si>
  <si>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</si>
  <si>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</si>
  <si>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</si>
  <si>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</si>
  <si>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</si>
  <si>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</si>
  <si>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</si>
  <si>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</si>
  <si>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</si>
  <si>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</si>
  <si>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</si>
  <si>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</si>
  <si>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</si>
  <si>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</si>
  <si>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</si>
  <si>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</si>
  <si>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</si>
  <si>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</si>
  <si>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</si>
  <si>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</si>
  <si>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</si>
  <si>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</si>
  <si>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</si>
  <si>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</si>
  <si>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</si>
  <si>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</si>
  <si>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</si>
  <si>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</si>
  <si>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</si>
  <si>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</si>
  <si>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</si>
  <si>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</si>
  <si>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</si>
  <si>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</si>
  <si>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</si>
  <si>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</si>
  <si>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</si>
  <si>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</si>
  <si>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</si>
  <si>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</si>
  <si>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</si>
  <si>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</si>
  <si>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</si>
  <si>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</si>
  <si>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</si>
  <si>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</si>
  <si>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</si>
  <si>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</si>
  <si>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</si>
  <si>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</si>
  <si>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</si>
  <si>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</si>
  <si>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</si>
  <si>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</si>
  <si>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</si>
  <si>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</si>
  <si>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</si>
  <si>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</si>
  <si>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</si>
  <si>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</si>
  <si>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</si>
  <si>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</si>
  <si>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</si>
  <si>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</si>
  <si>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</si>
  <si>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</si>
  <si>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</si>
  <si>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</si>
  <si>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</si>
  <si>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</si>
  <si>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</si>
  <si>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</si>
  <si>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</si>
  <si>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</si>
  <si>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</si>
  <si>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</si>
  <si>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</si>
  <si>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</si>
  <si>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</si>
  <si>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</si>
  <si>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</si>
  <si>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</si>
  <si>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</si>
  <si>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</si>
  <si>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</si>
  <si>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</si>
  <si>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</si>
  <si>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</si>
  <si>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</si>
  <si>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</si>
  <si>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</si>
  <si>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</si>
  <si>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</si>
  <si>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</si>
  <si>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</si>
  <si>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</si>
  <si>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</si>
  <si>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</si>
  <si>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</si>
  <si>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</si>
  <si>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</si>
  <si>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</si>
  <si>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</si>
  <si>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</si>
  <si>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</si>
  <si>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</si>
  <si>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</si>
  <si>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</si>
  <si>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</si>
  <si>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</si>
  <si>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</si>
  <si>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</si>
  <si>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</si>
  <si>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</si>
  <si>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</si>
  <si>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</si>
  <si>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</si>
  <si>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</si>
  <si>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</si>
  <si>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</si>
  <si>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</si>
  <si>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</si>
  <si>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</si>
  <si>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</si>
  <si>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</si>
  <si>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</si>
  <si>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</si>
  <si>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</si>
  <si>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</si>
  <si>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</si>
  <si>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</si>
  <si>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</si>
  <si>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</si>
  <si>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</si>
  <si>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</si>
  <si>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</si>
  <si>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</si>
  <si>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</si>
  <si>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</si>
  <si>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</si>
  <si>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</si>
  <si>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</si>
  <si>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</si>
  <si>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</si>
  <si>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</si>
  <si>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</si>
  <si>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</si>
  <si>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</si>
  <si>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</si>
  <si>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</si>
  <si>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</si>
  <si>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</si>
  <si>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</si>
  <si>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</si>
  <si>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</si>
  <si>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</si>
  <si>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</si>
  <si>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</si>
  <si>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</si>
  <si>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</si>
  <si>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</si>
  <si>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</si>
  <si>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</si>
  <si>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</si>
  <si>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</si>
  <si>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</si>
  <si>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</si>
  <si>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</si>
  <si>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</si>
  <si>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</si>
  <si>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</si>
  <si>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</si>
  <si>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</si>
  <si>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</si>
  <si>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</si>
  <si>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</si>
  <si>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</si>
  <si>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</si>
  <si>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</si>
  <si>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</si>
  <si>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</si>
  <si>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</si>
  <si>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</si>
  <si>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</si>
  <si>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</si>
  <si>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</si>
  <si>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</si>
  <si>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</si>
  <si>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</si>
  <si>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</si>
  <si>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</si>
  <si>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</si>
  <si>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</si>
  <si>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</si>
  <si>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</si>
  <si>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</si>
  <si>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</si>
  <si>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</si>
  <si>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</si>
  <si>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</si>
  <si>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</si>
  <si>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</si>
  <si>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</si>
  <si>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</si>
  <si>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</si>
  <si>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</si>
  <si>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</si>
  <si>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</si>
  <si>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</si>
  <si>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</si>
  <si>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</si>
  <si>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</si>
  <si>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</si>
  <si>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</si>
  <si>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</si>
  <si>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</si>
  <si>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</si>
  <si>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</si>
  <si>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</si>
  <si>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</si>
  <si>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</si>
  <si>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</si>
  <si>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</si>
  <si>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</si>
  <si>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</si>
  <si>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</si>
  <si>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</si>
  <si>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</si>
  <si>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</si>
  <si>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</si>
  <si>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</si>
  <si>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</si>
  <si>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</si>
  <si>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</si>
  <si>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</si>
  <si>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</si>
  <si>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</si>
  <si>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</si>
  <si>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</si>
  <si>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</si>
  <si>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</si>
  <si>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</si>
  <si>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</si>
  <si>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</si>
  <si>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</si>
  <si>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</si>
  <si>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</si>
  <si>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</si>
  <si>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</si>
  <si>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</si>
  <si>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</si>
  <si>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</si>
  <si>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</si>
  <si>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</si>
  <si>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</si>
  <si>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</si>
  <si>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</si>
  <si>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</si>
  <si>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</si>
  <si>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</si>
  <si>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</si>
  <si>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</si>
  <si>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</si>
  <si>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</si>
  <si>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</si>
  <si>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</si>
  <si>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</si>
  <si>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</si>
  <si>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</si>
  <si>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</si>
  <si>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</si>
  <si>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</si>
  <si>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</si>
  <si>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</si>
  <si>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</si>
  <si>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</si>
  <si>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</si>
  <si>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</si>
  <si>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</si>
  <si>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</si>
  <si>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</si>
  <si>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</si>
  <si>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</si>
  <si>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</si>
  <si>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</si>
  <si>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</si>
  <si>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</si>
  <si>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</si>
  <si>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</si>
  <si>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</si>
  <si>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</si>
  <si>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</si>
  <si>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</si>
  <si>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</si>
  <si>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</si>
  <si>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</si>
  <si>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</si>
  <si>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</si>
  <si>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</si>
  <si>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</si>
  <si>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</si>
  <si>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</si>
  <si>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</si>
  <si>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</si>
  <si>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</si>
  <si>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</si>
  <si>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</si>
  <si>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</si>
  <si>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</si>
  <si>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</si>
  <si>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</si>
  <si>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</si>
  <si>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</si>
  <si>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</si>
  <si>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</si>
  <si>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</si>
  <si>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</si>
  <si>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</si>
  <si>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</si>
  <si>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</si>
  <si>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</si>
  <si>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</si>
  <si>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</si>
  <si>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</si>
  <si>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</si>
  <si>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</si>
  <si>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</si>
  <si>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</si>
  <si>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</si>
  <si>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</si>
  <si>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</si>
  <si>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</si>
  <si>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</si>
  <si>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</si>
  <si>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</si>
  <si>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</si>
  <si>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</si>
  <si>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</si>
  <si>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</si>
  <si>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</si>
  <si>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</si>
  <si>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</si>
  <si>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</si>
  <si>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</si>
  <si>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</si>
  <si>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</si>
  <si>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</si>
  <si>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</si>
  <si>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</si>
  <si>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</si>
  <si>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</si>
  <si>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</si>
  <si>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</si>
  <si>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</si>
  <si>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</si>
  <si>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</si>
  <si>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</si>
  <si>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</si>
  <si>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</si>
  <si>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</si>
  <si>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</si>
  <si>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</si>
  <si>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</si>
  <si>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</si>
  <si>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</si>
  <si>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</si>
  <si>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</si>
  <si>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</si>
  <si>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</si>
  <si>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</si>
  <si>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</si>
  <si>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</si>
  <si>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</si>
  <si>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</si>
  <si>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</si>
  <si>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</si>
  <si>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</si>
  <si>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</si>
  <si>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</si>
  <si>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</si>
  <si>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</si>
  <si>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</si>
  <si>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</si>
  <si>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</si>
  <si>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</si>
  <si>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</si>
  <si>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</si>
  <si>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</si>
  <si>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</si>
  <si>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</si>
  <si>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</si>
  <si>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</si>
  <si>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</si>
  <si>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</si>
  <si>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</si>
  <si>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</si>
  <si>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</si>
  <si>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</si>
  <si>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</si>
  <si>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</si>
  <si>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</si>
  <si>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</si>
  <si>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</si>
  <si>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</si>
  <si>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</si>
  <si>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</si>
  <si>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</si>
  <si>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</si>
  <si>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</si>
  <si>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</si>
  <si>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</si>
  <si>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</si>
  <si>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</si>
  <si>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</si>
  <si>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</si>
  <si>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</si>
  <si>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</si>
  <si>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</si>
  <si>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</si>
  <si>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</si>
  <si>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</si>
  <si>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</si>
  <si>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</si>
  <si>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</si>
  <si>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</si>
  <si>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</si>
  <si>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</si>
  <si>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</si>
  <si>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</si>
  <si>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</si>
  <si>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</si>
  <si>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</si>
  <si>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</si>
  <si>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</si>
  <si>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</si>
  <si>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</si>
  <si>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</si>
  <si>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</si>
  <si>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</si>
  <si>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</si>
  <si>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</si>
  <si>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</si>
  <si>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</si>
  <si>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</si>
  <si>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</si>
  <si>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</si>
  <si>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</si>
  <si>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</si>
  <si>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</si>
  <si>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</si>
  <si>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</si>
  <si>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</si>
  <si>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</si>
  <si>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</si>
  <si>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</si>
  <si>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</si>
  <si>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</si>
  <si>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</si>
  <si>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</si>
  <si>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</si>
  <si>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</si>
  <si>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</si>
  <si>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</si>
  <si>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</si>
  <si>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</si>
  <si>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</si>
  <si>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</si>
  <si>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</si>
  <si>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</si>
  <si>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</si>
  <si>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</si>
  <si>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</si>
  <si>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</si>
  <si>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</si>
  <si>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</si>
  <si>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</si>
  <si>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</si>
  <si>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</si>
  <si>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</si>
  <si>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</si>
  <si>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</si>
  <si>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</si>
  <si>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</si>
  <si>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</si>
  <si>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</si>
  <si>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</si>
  <si>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</si>
  <si>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</si>
  <si>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</si>
  <si>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</si>
  <si>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</si>
  <si>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</si>
  <si>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</si>
  <si>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</si>
  <si>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</si>
  <si>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</si>
  <si>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</si>
  <si>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</si>
  <si>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</si>
  <si>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</si>
  <si>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</si>
  <si>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</si>
  <si>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</si>
  <si>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</si>
  <si>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</si>
  <si>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</si>
  <si>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</si>
  <si>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</si>
  <si>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</si>
  <si>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</si>
  <si>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</si>
  <si>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</si>
  <si>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</si>
  <si>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</si>
  <si>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</si>
  <si>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</si>
  <si>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</si>
  <si>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</si>
  <si>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</si>
  <si>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</si>
  <si>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</si>
  <si>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</si>
  <si>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</si>
  <si>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</si>
  <si>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</si>
  <si>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</si>
  <si>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</si>
  <si>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</si>
  <si>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</si>
  <si>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</si>
  <si>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</si>
  <si>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</si>
  <si>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</si>
  <si>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</si>
  <si>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</si>
  <si>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</si>
  <si>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</si>
  <si>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</si>
  <si>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</si>
  <si>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</si>
  <si>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</si>
  <si>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</si>
  <si>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</si>
  <si>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</si>
  <si>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</si>
  <si>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</si>
  <si>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</si>
  <si>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</si>
  <si>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</si>
  <si>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</si>
  <si>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</si>
  <si>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</si>
  <si>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</si>
  <si>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</si>
  <si>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</si>
  <si>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</si>
  <si>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</si>
  <si>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</si>
  <si>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</si>
  <si>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</si>
  <si>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</si>
  <si>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</si>
  <si>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</si>
  <si>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</si>
  <si>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</si>
  <si>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</si>
  <si>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</si>
  <si>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</si>
  <si>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</si>
  <si>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</si>
  <si>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</si>
  <si>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</si>
  <si>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</si>
  <si>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</si>
  <si>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</si>
  <si>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</si>
  <si>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</si>
  <si>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</si>
  <si>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</si>
  <si>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</si>
  <si>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</si>
  <si>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</si>
  <si>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</si>
  <si>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</si>
  <si>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</si>
  <si>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</si>
  <si>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</si>
  <si>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</si>
  <si>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</si>
  <si>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</si>
  <si>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</si>
  <si>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</si>
  <si>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</si>
  <si>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</si>
  <si>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</si>
  <si>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</si>
  <si>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</si>
  <si>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</si>
  <si>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</si>
  <si>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</si>
  <si>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</si>
  <si>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</si>
  <si>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</si>
  <si>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</si>
  <si>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</si>
  <si>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</si>
  <si>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</si>
  <si>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</si>
  <si>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</si>
  <si>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</si>
  <si>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</si>
  <si>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</si>
  <si>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</si>
  <si>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</si>
  <si>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</si>
  <si>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</si>
  <si>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</si>
  <si>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</si>
  <si>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</si>
  <si>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</si>
  <si>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</si>
  <si>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</si>
  <si>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</si>
  <si>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</si>
  <si>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</si>
  <si>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</si>
  <si>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</si>
  <si>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</si>
  <si>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</si>
  <si>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</si>
  <si>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</si>
  <si>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</si>
  <si>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</si>
  <si>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</si>
  <si>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</si>
  <si>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</si>
  <si>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</si>
  <si>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</si>
  <si>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</si>
  <si>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</si>
  <si>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</si>
  <si>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</si>
  <si>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</si>
  <si>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</si>
  <si>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</si>
  <si>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</si>
  <si>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</si>
  <si>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</si>
  <si>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</si>
  <si>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</si>
  <si>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</si>
  <si>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</si>
  <si>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</si>
  <si>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</si>
  <si>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</si>
  <si>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</si>
  <si>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</si>
  <si>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</si>
  <si>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</si>
  <si>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</si>
  <si>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</si>
  <si>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</si>
  <si>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</si>
  <si>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</si>
  <si>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</si>
  <si>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</si>
  <si>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</si>
  <si>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</si>
  <si>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</si>
  <si>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</si>
  <si>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</si>
  <si>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</si>
  <si>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</si>
  <si>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</si>
  <si>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</si>
  <si>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</si>
  <si>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</si>
  <si>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</si>
  <si>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</si>
  <si>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</si>
  <si>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</si>
  <si>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</si>
  <si>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</si>
  <si>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</si>
  <si>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</si>
  <si>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</si>
  <si>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</si>
  <si>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</si>
  <si>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</si>
  <si>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</si>
  <si>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</si>
  <si>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</si>
  <si>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</si>
  <si>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</si>
  <si>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</si>
  <si>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</si>
  <si>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</si>
  <si>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</si>
  <si>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</si>
  <si>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</si>
  <si>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</si>
  <si>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</si>
  <si>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</si>
  <si>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</si>
  <si>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</si>
  <si>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</si>
  <si>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</si>
  <si>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</si>
  <si>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</si>
  <si>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</si>
  <si>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</si>
  <si>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</si>
  <si>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</si>
  <si>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</si>
  <si>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</si>
  <si>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</si>
  <si>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</si>
  <si>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</si>
  <si>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</si>
  <si>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</si>
  <si>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</si>
  <si>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</si>
  <si>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</si>
  <si>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</si>
  <si>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</si>
  <si>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</si>
  <si>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</si>
  <si>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</si>
  <si>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</si>
  <si>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</si>
  <si>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</si>
  <si>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</si>
  <si>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</si>
  <si>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</si>
  <si>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</si>
  <si>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</si>
  <si>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</si>
  <si>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</si>
  <si>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</si>
  <si>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</si>
  <si>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</si>
  <si>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</si>
  <si>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</si>
  <si>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</si>
  <si>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</si>
  <si>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</si>
  <si>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</si>
  <si>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</si>
  <si>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</si>
  <si>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</si>
  <si>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</si>
  <si>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</si>
  <si>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</si>
  <si>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</si>
  <si>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</si>
  <si>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</si>
  <si>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</si>
  <si>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</si>
  <si>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</si>
  <si>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</si>
  <si>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</si>
  <si>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</si>
  <si>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</si>
  <si>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</si>
  <si>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</si>
  <si>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</si>
  <si>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</si>
  <si>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</si>
  <si>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</si>
  <si>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</si>
  <si>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</si>
  <si>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</si>
  <si>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</si>
  <si>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</si>
  <si>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</si>
  <si>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</si>
  <si>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</si>
  <si>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</si>
  <si>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</si>
  <si>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</si>
  <si>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</si>
  <si>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</si>
  <si>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</si>
  <si>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</si>
  <si>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</si>
  <si>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</si>
  <si>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</si>
  <si>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</si>
  <si>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</si>
  <si>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</si>
  <si>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</si>
  <si>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</si>
  <si>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</si>
  <si>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</si>
  <si>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</si>
  <si>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</si>
  <si>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</si>
  <si>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</si>
  <si>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</si>
  <si>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</si>
  <si>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</si>
  <si>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</si>
  <si>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</si>
  <si>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</si>
  <si>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</si>
  <si>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</si>
  <si>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</si>
  <si>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</si>
  <si>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</si>
  <si>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</si>
  <si>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</si>
  <si>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</si>
  <si>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</si>
  <si>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</si>
  <si>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</si>
  <si>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</si>
  <si>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</si>
  <si>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</si>
  <si>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</si>
  <si>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</si>
  <si>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</si>
  <si>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</si>
  <si>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</si>
  <si>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</si>
  <si>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</si>
  <si>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</si>
  <si>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</si>
  <si>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</si>
  <si>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</si>
  <si>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</si>
  <si>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</si>
  <si>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</si>
  <si>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</si>
  <si>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</si>
  <si>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</si>
  <si>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</si>
  <si>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</si>
  <si>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</si>
  <si>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</si>
  <si>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</si>
  <si>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</si>
  <si>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</si>
  <si>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</si>
  <si>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</si>
  <si>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</si>
  <si>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</si>
  <si>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</si>
  <si>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</si>
  <si>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</si>
  <si>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</si>
  <si>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</si>
  <si>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</si>
  <si>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</si>
  <si>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</si>
  <si>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</si>
  <si>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</si>
  <si>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</si>
  <si>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</si>
  <si>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</si>
  <si>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</si>
  <si>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</si>
  <si>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</si>
  <si>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</si>
  <si>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</si>
  <si>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</si>
  <si>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</si>
  <si>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</si>
  <si>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</si>
  <si>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</si>
  <si>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</si>
  <si>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</si>
  <si>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</si>
  <si>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</si>
  <si>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</si>
  <si>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</si>
  <si>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</si>
  <si>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</si>
  <si>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</si>
  <si>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</si>
  <si>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</si>
  <si>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</si>
  <si>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</si>
  <si>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</si>
  <si>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</si>
  <si>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</si>
  <si>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</si>
  <si>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</si>
  <si>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</si>
  <si>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</si>
  <si>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</si>
  <si>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</si>
  <si>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</si>
  <si>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</si>
  <si>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</si>
  <si>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</si>
  <si>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</si>
  <si>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</si>
  <si>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</si>
  <si>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</si>
  <si>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</si>
  <si>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</si>
  <si>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</si>
  <si>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</si>
  <si>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</si>
  <si>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</si>
  <si>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</si>
  <si>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</si>
  <si>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</si>
  <si>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</si>
  <si>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</si>
  <si>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</si>
  <si>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</si>
  <si>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</si>
  <si>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</si>
  <si>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</si>
  <si>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</si>
  <si>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</si>
  <si>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</si>
  <si>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</si>
  <si>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</si>
  <si>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</si>
  <si>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</si>
  <si>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</si>
  <si>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</si>
  <si>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</si>
  <si>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</si>
  <si>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</si>
  <si>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</si>
  <si>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</si>
  <si>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</si>
  <si>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</si>
  <si>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</si>
  <si>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</si>
  <si>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</si>
  <si>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</si>
  <si>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</si>
  <si>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</si>
  <si>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</si>
  <si>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</si>
  <si>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</si>
  <si>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</si>
  <si>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</si>
  <si>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</si>
  <si>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</si>
  <si>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</si>
  <si>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</si>
  <si>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</si>
  <si>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</si>
  <si>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</si>
  <si>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</si>
  <si>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</si>
  <si>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</si>
  <si>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</si>
  <si>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</si>
  <si>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</si>
  <si>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</si>
  <si>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</si>
  <si>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</si>
  <si>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</si>
  <si>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</si>
  <si>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</si>
  <si>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</si>
  <si>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</si>
  <si>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</si>
  <si>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</si>
  <si>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</si>
  <si>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</si>
  <si>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</si>
  <si>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</si>
  <si>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</si>
  <si>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</si>
  <si>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</si>
  <si>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</si>
  <si>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</si>
  <si>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</si>
  <si>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</si>
  <si>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</si>
  <si>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</si>
  <si>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</si>
  <si>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</si>
  <si>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</si>
  <si>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</si>
  <si>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</si>
  <si>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</si>
  <si>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</si>
  <si>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</si>
  <si>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</si>
  <si>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</si>
  <si>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</si>
  <si>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</si>
  <si>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</si>
  <si>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</si>
  <si>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</si>
  <si>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</si>
  <si>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</si>
  <si>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</si>
  <si>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</si>
  <si>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</si>
  <si>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</si>
  <si>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</si>
  <si>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</si>
  <si>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</si>
  <si>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</si>
  <si>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</si>
  <si>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</si>
  <si>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</si>
  <si>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</si>
  <si>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</si>
  <si>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</si>
  <si>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</si>
  <si>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</si>
  <si>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</si>
  <si>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</si>
  <si>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</si>
  <si>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</si>
  <si>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</si>
  <si>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</si>
  <si>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</si>
  <si>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</si>
  <si>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</si>
  <si>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</si>
  <si>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</si>
  <si>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</si>
  <si>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</si>
  <si>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</si>
  <si>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</si>
  <si>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</si>
  <si>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</si>
  <si>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</si>
  <si>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</si>
  <si>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</si>
  <si>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</si>
  <si>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</si>
  <si>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</si>
  <si>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</si>
  <si>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</si>
  <si>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</si>
  <si>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</si>
  <si>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</si>
  <si>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</si>
  <si>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</si>
  <si>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</si>
  <si>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</si>
  <si>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</si>
  <si>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</si>
  <si>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</si>
  <si>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</si>
  <si>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</si>
  <si>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</si>
  <si>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</si>
  <si>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</si>
  <si>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</si>
  <si>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</si>
  <si>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</si>
  <si>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</si>
  <si>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</si>
  <si>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</si>
  <si>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</si>
  <si>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</si>
  <si>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</si>
  <si>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</si>
  <si>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</si>
  <si>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</si>
  <si>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</si>
  <si>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</si>
  <si>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</si>
  <si>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</si>
  <si>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</si>
  <si>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</si>
  <si>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</si>
  <si>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</si>
  <si>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</si>
  <si>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</si>
  <si>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</si>
  <si>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</si>
  <si>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</si>
  <si>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</si>
  <si>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</si>
  <si>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</si>
  <si>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</si>
  <si>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</si>
  <si>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</si>
  <si>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</si>
  <si>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</si>
  <si>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</si>
  <si>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</si>
  <si>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</si>
  <si>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</si>
  <si>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</si>
  <si>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</si>
  <si>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</si>
  <si>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</si>
  <si>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</si>
  <si>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</si>
  <si>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</si>
  <si>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</si>
  <si>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</si>
  <si>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</si>
  <si>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</si>
  <si>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</si>
  <si>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</si>
  <si>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</si>
  <si>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</si>
  <si>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</si>
  <si>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</si>
  <si>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</si>
  <si>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</si>
  <si>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</si>
  <si>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</si>
  <si>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</si>
  <si>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</si>
  <si>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</si>
  <si>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</si>
  <si>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</si>
  <si>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</si>
  <si>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</si>
  <si>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</si>
  <si>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</si>
  <si>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</si>
  <si>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</si>
  <si>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</si>
  <si>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</si>
  <si>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</si>
  <si>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</si>
  <si>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</si>
  <si>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</si>
  <si>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</si>
  <si>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</si>
  <si>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</si>
  <si>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</si>
  <si>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</si>
  <si>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</si>
  <si>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</si>
  <si>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</si>
  <si>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</si>
  <si>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</si>
  <si>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</si>
  <si>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</si>
  <si>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</si>
  <si>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</si>
  <si>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</si>
  <si>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</si>
  <si>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</si>
  <si>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</si>
  <si>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</si>
  <si>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</si>
  <si>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</si>
  <si>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</si>
  <si>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</si>
  <si>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</si>
  <si>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</si>
  <si>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</si>
  <si>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</si>
  <si>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</si>
  <si>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</si>
  <si>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</si>
  <si>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</si>
  <si>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</si>
  <si>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</si>
  <si>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</si>
  <si>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</si>
  <si>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</si>
  <si>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</si>
  <si>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</si>
  <si>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</si>
  <si>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</si>
  <si>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</si>
  <si>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</si>
  <si>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</si>
  <si>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</si>
  <si>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</si>
  <si>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</si>
  <si>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</si>
  <si>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</si>
  <si>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</si>
  <si>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</si>
  <si>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</si>
  <si>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</si>
  <si>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</si>
  <si>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</si>
  <si>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</si>
  <si>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</si>
  <si>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</si>
  <si>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</si>
  <si>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</si>
  <si>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</si>
  <si>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</si>
  <si>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</si>
  <si>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</si>
  <si>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</si>
  <si>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</si>
  <si>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</si>
  <si>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</si>
  <si>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</si>
  <si>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</si>
  <si>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</si>
  <si>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</si>
  <si>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</si>
  <si>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</si>
  <si>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</si>
  <si>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</si>
  <si>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</si>
  <si>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</si>
  <si>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</si>
  <si>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</si>
  <si>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</si>
  <si>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</si>
  <si>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</si>
  <si>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</si>
  <si>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</si>
  <si>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</si>
  <si>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</si>
  <si>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</si>
  <si>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</si>
  <si>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</si>
  <si>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</si>
  <si>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</si>
  <si>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</si>
  <si>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</si>
  <si>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</si>
  <si>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</si>
  <si>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</si>
  <si>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</si>
  <si>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</si>
  <si>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</si>
  <si>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</si>
  <si>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</si>
  <si>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</si>
  <si>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</si>
  <si>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</si>
  <si>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</si>
  <si>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</si>
  <si>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</si>
  <si>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</si>
  <si>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</si>
  <si>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</si>
  <si>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</si>
  <si>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</si>
  <si>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</si>
  <si>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</si>
  <si>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</si>
  <si>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</si>
  <si>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</si>
  <si>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</si>
  <si>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</si>
  <si>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</si>
  <si>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</si>
  <si>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</si>
  <si>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</si>
  <si>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</si>
  <si>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</si>
  <si>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</si>
  <si>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</si>
  <si>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</si>
  <si>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</si>
  <si>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</si>
  <si>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</si>
  <si>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</si>
  <si>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</si>
  <si>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</si>
  <si>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</si>
  <si>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</si>
  <si>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</si>
  <si>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</si>
  <si>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</si>
  <si>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</si>
  <si>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</si>
  <si>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</si>
  <si>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</si>
  <si>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</si>
  <si>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</si>
  <si>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</si>
  <si>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</si>
  <si>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</si>
  <si>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</si>
  <si>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</si>
  <si>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</si>
  <si>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</si>
  <si>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</si>
  <si>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</si>
  <si>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</si>
  <si>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</si>
  <si>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</si>
  <si>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</si>
  <si>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</si>
  <si>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</si>
  <si>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</si>
  <si>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</si>
  <si>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</si>
  <si>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</si>
  <si>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</si>
  <si>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</si>
  <si>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</si>
  <si>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</si>
  <si>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</si>
  <si>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</si>
  <si>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</si>
  <si>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</si>
  <si>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</si>
  <si>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</si>
  <si>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</si>
  <si>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</si>
  <si>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</si>
  <si>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</si>
  <si>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</si>
  <si>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</si>
  <si>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</si>
  <si>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</si>
  <si>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</si>
  <si>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</si>
  <si>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</si>
  <si>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</si>
  <si>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</si>
  <si>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</si>
  <si>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</si>
  <si>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</si>
  <si>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</si>
  <si>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</si>
  <si>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</si>
  <si>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</si>
  <si>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</si>
  <si>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</si>
  <si>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</si>
  <si>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</si>
  <si>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</si>
  <si>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</si>
  <si>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</si>
  <si>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</si>
  <si>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</si>
  <si>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</si>
  <si>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</si>
  <si>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</si>
  <si>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</si>
  <si>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</si>
  <si>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</si>
  <si>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</si>
  <si>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</si>
  <si>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</si>
  <si>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</si>
  <si>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</si>
  <si>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</si>
  <si>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</si>
  <si>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</si>
  <si>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</si>
  <si>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</si>
  <si>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</si>
  <si>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</si>
  <si>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</si>
  <si>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</si>
  <si>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</si>
  <si>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</si>
  <si>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</si>
  <si>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</si>
  <si>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</si>
  <si>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</si>
  <si>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</si>
  <si>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</si>
  <si>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</si>
  <si>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</si>
  <si>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</si>
  <si>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</si>
  <si>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</si>
  <si>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</si>
  <si>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</si>
  <si>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</si>
  <si>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</si>
  <si>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</si>
  <si>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</si>
  <si>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</si>
  <si>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</si>
  <si>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</si>
  <si>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</si>
  <si>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</si>
  <si>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</si>
  <si>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</si>
  <si>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</si>
  <si>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</si>
  <si>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</si>
  <si>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</si>
  <si>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</si>
  <si>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</si>
  <si>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</si>
  <si>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</si>
  <si>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</si>
  <si>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</si>
  <si>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</si>
  <si>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</si>
  <si>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</si>
  <si>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</si>
  <si>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</si>
  <si>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</si>
  <si>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</si>
  <si>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</si>
  <si>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</si>
  <si>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</si>
  <si>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</si>
  <si>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</si>
  <si>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</si>
  <si>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</si>
  <si>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</si>
  <si>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</si>
  <si>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</si>
  <si>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</si>
  <si>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</si>
  <si>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</si>
  <si>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</si>
  <si>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</si>
  <si>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</si>
  <si>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</si>
  <si>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</si>
  <si>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</si>
  <si>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</si>
  <si>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</si>
  <si>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</si>
  <si>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</si>
  <si>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</si>
  <si>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</si>
  <si>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</si>
  <si>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</si>
  <si>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</si>
  <si>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</si>
  <si>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</si>
  <si>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</si>
  <si>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</si>
  <si>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</si>
  <si>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</si>
  <si>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</si>
  <si>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</si>
  <si>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</si>
  <si>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</si>
  <si>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</si>
  <si>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</si>
  <si>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</si>
  <si>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</si>
  <si>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</si>
  <si>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</si>
  <si>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</si>
  <si>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</si>
  <si>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</si>
  <si>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</si>
  <si>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</si>
  <si>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</si>
  <si>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</si>
  <si>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</si>
  <si>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</si>
  <si>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</si>
  <si>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</si>
  <si>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</si>
  <si>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</si>
  <si>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</si>
  <si>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</si>
  <si>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</si>
  <si>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</si>
  <si>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</si>
  <si>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</si>
  <si>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</si>
  <si>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</si>
  <si>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</si>
  <si>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</si>
  <si>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</si>
  <si>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</si>
  <si>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</si>
  <si>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</si>
  <si>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</si>
  <si>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</si>
  <si>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</si>
  <si>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</si>
  <si>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</si>
  <si>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</si>
  <si>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</si>
  <si>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</si>
  <si>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</si>
  <si>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</si>
  <si>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</si>
  <si>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</si>
  <si>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</si>
  <si>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</si>
  <si>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</si>
  <si>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</si>
  <si>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</si>
  <si>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</si>
  <si>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</si>
  <si>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</si>
  <si>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</si>
  <si>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</si>
  <si>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</si>
  <si>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</si>
  <si>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</si>
  <si>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</si>
  <si>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</si>
  <si>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</si>
  <si>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</si>
  <si>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</si>
  <si>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</si>
  <si>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</si>
  <si>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</si>
  <si>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</si>
  <si>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</si>
  <si>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</si>
  <si>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</si>
  <si>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</si>
  <si>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</si>
  <si>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</si>
  <si>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</si>
  <si>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</si>
  <si>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</si>
  <si>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</si>
  <si>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</si>
  <si>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</si>
  <si>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</si>
  <si>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</si>
  <si>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</si>
  <si>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</si>
  <si>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</si>
  <si>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</si>
  <si>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</si>
  <si>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</si>
  <si>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</si>
  <si>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</si>
  <si>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</si>
  <si>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</si>
  <si>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</si>
  <si>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</si>
  <si>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</si>
  <si>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</si>
  <si>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</si>
  <si>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</si>
  <si>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</si>
  <si>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</si>
  <si>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</si>
  <si>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</si>
  <si>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</si>
  <si>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</si>
  <si>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</si>
  <si>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</si>
  <si>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</si>
  <si>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</si>
  <si>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</si>
  <si>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</si>
  <si>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</si>
  <si>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</si>
  <si>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</si>
  <si>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</si>
  <si>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</si>
  <si>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</si>
  <si>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</si>
  <si>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</si>
  <si>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</si>
  <si>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</si>
  <si>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</si>
  <si>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</si>
  <si>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</si>
  <si>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</si>
  <si>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</si>
  <si>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</si>
  <si>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</si>
  <si>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</si>
  <si>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</si>
  <si>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</si>
  <si>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</si>
  <si>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</si>
  <si>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</si>
  <si>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</si>
  <si>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</si>
  <si>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</si>
  <si>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</si>
  <si>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</si>
  <si>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</si>
  <si>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</si>
  <si>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</si>
  <si>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</si>
  <si>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</si>
  <si>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</si>
  <si>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</si>
  <si>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</si>
  <si>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</si>
  <si>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</si>
  <si>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</si>
  <si>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</si>
  <si>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</si>
  <si>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</si>
  <si>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</si>
  <si>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</si>
  <si>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</si>
  <si>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</si>
  <si>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</si>
  <si>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</si>
  <si>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</si>
  <si>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</si>
  <si>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</si>
  <si>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</si>
  <si>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</si>
  <si>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</si>
  <si>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</si>
  <si>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</si>
  <si>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</si>
  <si>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</si>
  <si>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</si>
  <si>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</si>
  <si>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</si>
  <si>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</si>
  <si>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</si>
  <si>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</si>
  <si>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</si>
  <si>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</si>
  <si>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</si>
  <si>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</si>
  <si>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</si>
  <si>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</si>
  <si>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</si>
  <si>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</si>
  <si>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</si>
  <si>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</si>
  <si>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</si>
  <si>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</si>
  <si>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</si>
  <si>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</si>
  <si>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</si>
  <si>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</si>
  <si>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</si>
  <si>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</si>
  <si>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</si>
  <si>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</si>
  <si>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</si>
  <si>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</si>
  <si>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</si>
  <si>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</si>
  <si>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</si>
  <si>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</si>
  <si>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</si>
  <si>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</si>
  <si>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</si>
  <si>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</si>
  <si>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</si>
  <si>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</si>
  <si>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</si>
  <si>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</si>
  <si>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</si>
  <si>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</si>
  <si>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</si>
  <si>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</si>
  <si>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</si>
  <si>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</si>
  <si>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</si>
  <si>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</si>
  <si>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</si>
  <si>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</si>
  <si>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</si>
  <si>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</si>
  <si>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</si>
  <si>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</si>
  <si>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</si>
  <si>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</si>
  <si>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</si>
  <si>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</si>
  <si>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</si>
  <si>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</si>
  <si>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</si>
  <si>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</si>
  <si>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</si>
  <si>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</si>
  <si>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</si>
  <si>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</si>
  <si>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</si>
  <si>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</si>
  <si>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</si>
  <si>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</si>
  <si>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</si>
  <si>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</si>
  <si>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</si>
  <si>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</si>
  <si>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</si>
  <si>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</si>
  <si>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</si>
  <si>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</si>
  <si>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</si>
  <si>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</si>
  <si>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</si>
  <si>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</si>
  <si>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</si>
  <si>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</si>
  <si>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</si>
  <si>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</si>
  <si>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</si>
  <si>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</si>
  <si>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</si>
  <si>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</si>
  <si>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</si>
  <si>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</si>
  <si>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</si>
  <si>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</si>
  <si>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</si>
  <si>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</si>
  <si>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</si>
  <si>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</si>
  <si>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</si>
  <si>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</si>
  <si>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</si>
  <si>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</si>
  <si>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</si>
  <si>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</si>
  <si>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</si>
  <si>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</si>
  <si>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</si>
  <si>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</si>
  <si>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</si>
  <si>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</si>
  <si>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</si>
  <si>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</si>
  <si>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</si>
  <si>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</si>
  <si>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</si>
  <si>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</si>
  <si>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</si>
  <si>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</si>
  <si>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</si>
  <si>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</si>
  <si>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</si>
  <si>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</si>
  <si>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</si>
  <si>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</si>
  <si>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</si>
  <si>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</si>
  <si>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</si>
  <si>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</si>
  <si>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</si>
  <si>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</si>
  <si>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</si>
  <si>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</si>
  <si>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</si>
  <si>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</si>
  <si>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</si>
  <si>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</si>
  <si>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</si>
  <si>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</si>
  <si>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</si>
  <si>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</si>
  <si>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</si>
  <si>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</si>
  <si>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</si>
  <si>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</si>
  <si>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</si>
  <si>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</si>
  <si>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</si>
  <si>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</si>
  <si>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</si>
  <si>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</si>
  <si>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</si>
  <si>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</si>
  <si>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</si>
  <si>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</si>
  <si>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</si>
  <si>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</si>
  <si>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</si>
  <si>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</si>
  <si>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</si>
  <si>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</si>
  <si>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</si>
  <si>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</si>
  <si>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</si>
  <si>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</si>
  <si>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</si>
  <si>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</si>
  <si>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</si>
  <si>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</si>
  <si>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</si>
  <si>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</si>
  <si>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</si>
  <si>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</si>
  <si>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</si>
  <si>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</si>
  <si>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</si>
  <si>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</si>
  <si>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</si>
  <si>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</si>
  <si>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</si>
  <si>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</si>
  <si>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</si>
  <si>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</si>
  <si>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</si>
  <si>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</si>
  <si>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</si>
  <si>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</si>
  <si>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</si>
  <si>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</si>
  <si>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</si>
  <si>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</si>
  <si>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</si>
  <si>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</si>
  <si>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</si>
  <si>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</si>
  <si>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</si>
  <si>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</si>
  <si>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</si>
  <si>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</si>
  <si>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</si>
  <si>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</si>
  <si>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</si>
  <si>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</si>
  <si>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</si>
  <si>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</si>
  <si>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</si>
  <si>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</si>
  <si>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</si>
  <si>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</si>
  <si>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</si>
  <si>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</si>
  <si>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</si>
  <si>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</si>
  <si>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</si>
  <si>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</si>
  <si>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</si>
  <si>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</si>
  <si>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</si>
  <si>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</si>
  <si>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</si>
  <si>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</si>
  <si>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</si>
  <si>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</si>
  <si>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</si>
  <si>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</si>
  <si>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</si>
  <si>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</si>
  <si>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</si>
  <si>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</si>
  <si>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</si>
  <si>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</si>
  <si>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</si>
  <si>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</si>
  <si>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</si>
  <si>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</si>
  <si>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</si>
  <si>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</si>
  <si>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</si>
  <si>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</si>
  <si>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</si>
  <si>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</si>
  <si>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</si>
  <si>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</si>
  <si>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</si>
  <si>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</si>
  <si>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</si>
  <si>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</si>
  <si>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</si>
  <si>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</si>
  <si>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</si>
  <si>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</si>
  <si>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</si>
  <si>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</si>
  <si>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</si>
  <si>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</si>
  <si>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</si>
  <si>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</si>
  <si>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</si>
  <si>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</si>
  <si>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</si>
  <si>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</si>
  <si>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</si>
  <si>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</si>
  <si>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</si>
  <si>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</si>
  <si>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</si>
  <si>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</si>
  <si>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</si>
  <si>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</si>
  <si>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</si>
  <si>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</si>
  <si>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</si>
  <si>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</si>
  <si>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</si>
  <si>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</si>
  <si>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</si>
  <si>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</si>
  <si>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</si>
  <si>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</si>
  <si>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</si>
  <si>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</si>
  <si>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</si>
  <si>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</si>
  <si>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</si>
  <si>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</si>
  <si>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</si>
  <si>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</si>
  <si>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</si>
  <si>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</si>
  <si>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</si>
  <si>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</si>
  <si>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</si>
  <si>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</si>
  <si>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</si>
  <si>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</si>
  <si>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</si>
  <si>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</si>
  <si>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</si>
  <si>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</si>
  <si>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</si>
  <si>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</si>
  <si>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</si>
  <si>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</si>
  <si>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</si>
  <si>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</si>
  <si>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</si>
  <si>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</si>
  <si>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</si>
  <si>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</si>
  <si>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</si>
  <si>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</si>
  <si>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</si>
  <si>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</si>
  <si>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</si>
  <si>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</si>
  <si>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</si>
  <si>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</si>
  <si>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</si>
  <si>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</si>
  <si>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</si>
  <si>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</si>
  <si>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</si>
  <si>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</si>
  <si>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</si>
  <si>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</si>
  <si>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</si>
  <si>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</si>
  <si>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</si>
  <si>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</si>
  <si>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</si>
  <si>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</si>
  <si>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</si>
  <si>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</si>
  <si>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</si>
  <si>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</si>
  <si>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</si>
  <si>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</si>
  <si>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</si>
  <si>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</si>
  <si>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</si>
  <si>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</si>
  <si>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</si>
  <si>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</si>
  <si>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</si>
  <si>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</si>
  <si>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</si>
  <si>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</si>
  <si>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</si>
  <si>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</si>
  <si>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</si>
  <si>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</si>
  <si>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</si>
  <si>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</si>
  <si>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</si>
  <si>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</si>
  <si>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</si>
  <si>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</si>
  <si>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</si>
  <si>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</si>
  <si>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</si>
  <si>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</si>
  <si>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</si>
  <si>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</si>
  <si>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</si>
  <si>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</si>
  <si>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</si>
  <si>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</si>
  <si>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</si>
  <si>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</si>
  <si>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</si>
  <si>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</si>
  <si>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</si>
  <si>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</si>
  <si>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</si>
  <si>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</si>
  <si>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</si>
  <si>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</si>
  <si>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</si>
  <si>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</si>
  <si>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</si>
  <si>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</si>
  <si>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</si>
  <si>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</si>
  <si>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</si>
  <si>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</si>
  <si>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</si>
  <si>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</si>
  <si>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</si>
  <si>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</si>
  <si>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</si>
  <si>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</si>
  <si>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</si>
  <si>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</si>
  <si>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</si>
  <si>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</si>
  <si>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</si>
  <si>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</si>
  <si>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</si>
  <si>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</si>
  <si>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</si>
  <si>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</si>
  <si>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</si>
  <si>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</si>
  <si>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</si>
  <si>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</si>
  <si>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</si>
  <si>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</si>
  <si>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</si>
  <si>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</si>
  <si>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</si>
  <si>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</si>
  <si>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</si>
  <si>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</si>
  <si>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</si>
  <si>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</si>
  <si>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</si>
  <si>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</si>
  <si>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</si>
  <si>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</si>
  <si>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</si>
  <si>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</si>
  <si>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</si>
  <si>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</si>
  <si>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</si>
  <si>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</si>
  <si>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</si>
  <si>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</si>
  <si>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</si>
  <si>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</si>
  <si>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</si>
  <si>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</si>
  <si>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</si>
  <si>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</si>
  <si>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</si>
  <si>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</si>
  <si>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</si>
  <si>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</si>
  <si>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</si>
  <si>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</si>
  <si>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</si>
  <si>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</si>
  <si>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</si>
  <si>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</si>
  <si>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</si>
  <si>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</si>
  <si>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</si>
  <si>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</si>
  <si>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</si>
  <si>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</si>
  <si>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</si>
  <si>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</si>
  <si>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</si>
  <si>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</si>
  <si>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</si>
  <si>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</si>
  <si>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</si>
  <si>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</si>
  <si>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</si>
  <si>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</si>
  <si>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</si>
  <si>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</si>
  <si>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</si>
  <si>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</si>
  <si>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</si>
  <si>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</si>
  <si>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</si>
  <si>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</si>
  <si>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</si>
  <si>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</si>
  <si>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</si>
  <si>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</si>
  <si>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</si>
  <si>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</si>
  <si>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</si>
  <si>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</si>
  <si>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</si>
  <si>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</si>
  <si>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</si>
  <si>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</si>
  <si>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</si>
  <si>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</si>
  <si>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</si>
  <si>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</si>
  <si>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</si>
  <si>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</si>
  <si>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</si>
  <si>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</si>
  <si>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</si>
  <si>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</si>
  <si>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</si>
  <si>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</si>
  <si>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</si>
  <si>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</si>
  <si>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</si>
  <si>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</si>
  <si>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</si>
  <si>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</si>
  <si>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</si>
  <si>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</si>
  <si>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</si>
  <si>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</si>
  <si>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</si>
  <si>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</si>
  <si>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</si>
  <si>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</si>
  <si>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</si>
  <si>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</si>
  <si>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</si>
  <si>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</si>
  <si>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</si>
  <si>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</si>
  <si>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</si>
  <si>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</si>
  <si>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</si>
  <si>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</si>
  <si>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</si>
  <si>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</si>
  <si>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</si>
  <si>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</si>
  <si>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</si>
  <si>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</si>
  <si>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</si>
  <si>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</si>
  <si>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</si>
  <si>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</si>
  <si>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</si>
  <si>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</si>
  <si>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</si>
  <si>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</si>
  <si>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</si>
  <si>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</si>
  <si>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</si>
  <si>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</si>
  <si>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</si>
  <si>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</si>
  <si>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</si>
  <si>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</si>
  <si>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</si>
  <si>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</si>
  <si>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</si>
  <si>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</si>
  <si>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</si>
  <si>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</si>
  <si>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</si>
  <si>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</si>
  <si>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</si>
  <si>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</si>
  <si>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</si>
  <si>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</si>
  <si>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</si>
  <si>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</si>
  <si>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</si>
  <si>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</si>
  <si>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</si>
  <si>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</si>
  <si>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</si>
  <si>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</si>
  <si>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</si>
  <si>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</si>
  <si>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</si>
  <si>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</si>
  <si>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</si>
  <si>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</si>
  <si>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</si>
  <si>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</si>
  <si>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</si>
  <si>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</si>
  <si>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</si>
  <si>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</si>
  <si>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</si>
  <si>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</si>
  <si>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</si>
  <si>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</si>
  <si>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</si>
  <si>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</si>
  <si>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</si>
  <si>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</si>
  <si>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</si>
  <si>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</si>
  <si>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</si>
  <si>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</si>
  <si>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</si>
  <si>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</si>
  <si>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</si>
  <si>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</si>
  <si>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</si>
  <si>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</si>
  <si>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</si>
  <si>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</si>
  <si>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</si>
  <si>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</si>
  <si>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</si>
  <si>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</si>
  <si>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</si>
  <si>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</si>
  <si>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</si>
  <si>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</si>
  <si>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</si>
  <si>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</si>
  <si>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</si>
  <si>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</si>
  <si>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</si>
  <si>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</si>
  <si>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</si>
  <si>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</si>
  <si>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</si>
  <si>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</si>
  <si>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</si>
  <si>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</si>
  <si>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</si>
  <si>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</si>
  <si>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</si>
  <si>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</si>
  <si>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</si>
  <si>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</si>
  <si>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</si>
  <si>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</si>
  <si>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</si>
  <si>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</si>
  <si>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</si>
  <si>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</si>
  <si>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</si>
  <si>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</si>
  <si>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</si>
  <si>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</si>
  <si>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</si>
  <si>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</si>
  <si>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</si>
  <si>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</si>
  <si>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</si>
  <si>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</si>
  <si>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</si>
  <si>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</si>
  <si>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</si>
  <si>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</si>
  <si>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</si>
  <si>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</si>
  <si>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</si>
  <si>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</si>
  <si>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</si>
  <si>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</si>
  <si>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</si>
  <si>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</si>
  <si>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</si>
  <si>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</si>
  <si>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</si>
  <si>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</si>
  <si>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</si>
  <si>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</si>
  <si>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</si>
  <si>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</si>
  <si>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</si>
  <si>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</si>
  <si>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</si>
  <si>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</si>
  <si>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</si>
  <si>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</si>
  <si>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</si>
  <si>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</si>
  <si>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</si>
  <si>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</si>
  <si>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</si>
  <si>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</si>
  <si>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</si>
  <si>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</si>
  <si>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</si>
  <si>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</si>
  <si>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</si>
  <si>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</si>
  <si>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</si>
  <si>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</si>
  <si>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</si>
  <si>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</si>
  <si>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</si>
  <si>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</si>
  <si>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</si>
  <si>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</si>
  <si>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</si>
  <si>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</si>
  <si>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</si>
  <si>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</si>
  <si>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</si>
  <si>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</si>
  <si>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</si>
  <si>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</si>
  <si>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</si>
  <si>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</si>
  <si>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</si>
  <si>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</si>
  <si>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</si>
  <si>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</si>
  <si>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</si>
  <si>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</si>
  <si>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</si>
  <si>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</si>
  <si>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</si>
  <si>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</si>
  <si>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</si>
  <si>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</si>
  <si>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</si>
  <si>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</si>
  <si>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</si>
  <si>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</si>
  <si>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</si>
  <si>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</si>
  <si>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</si>
  <si>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</si>
  <si>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</si>
  <si>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</si>
  <si>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</si>
  <si>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</si>
  <si>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</si>
  <si>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</si>
  <si>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</si>
  <si>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</si>
  <si>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</si>
  <si>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</si>
  <si>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</si>
  <si>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</si>
  <si>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</si>
  <si>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</si>
  <si>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</si>
  <si>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</si>
  <si>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</si>
  <si>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</si>
  <si>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</si>
  <si>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</si>
  <si>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</si>
  <si>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</si>
  <si>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</si>
  <si>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</si>
  <si>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</si>
  <si>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</si>
  <si>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</si>
  <si>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</si>
  <si>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</si>
  <si>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</si>
  <si>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</si>
  <si>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</si>
  <si>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</si>
  <si>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</si>
  <si>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</si>
  <si>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</si>
  <si>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</si>
  <si>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</si>
  <si>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</si>
  <si>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</si>
  <si>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</si>
  <si>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</si>
  <si>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</si>
  <si>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</si>
  <si>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</si>
  <si>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</si>
  <si>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</si>
  <si>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</si>
  <si>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</si>
  <si>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</si>
  <si>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</si>
  <si>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</si>
  <si>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</si>
  <si>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</si>
  <si>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</si>
  <si>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</si>
  <si>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</si>
  <si>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</si>
  <si>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</si>
  <si>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</si>
  <si>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</si>
  <si>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</si>
  <si>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</si>
  <si>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</si>
  <si>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</si>
  <si>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</si>
  <si>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</si>
  <si>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</si>
  <si>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</si>
  <si>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</si>
  <si>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</si>
  <si>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</si>
  <si>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</si>
  <si>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</si>
  <si>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</si>
  <si>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</si>
  <si>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</si>
  <si>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</si>
  <si>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</si>
  <si>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</si>
  <si>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</si>
  <si>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</si>
  <si>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</si>
  <si>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</si>
  <si>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</si>
  <si>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</si>
  <si>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</si>
  <si>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</si>
  <si>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</si>
  <si>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</si>
  <si>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</si>
  <si>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</si>
  <si>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</si>
  <si>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</si>
  <si>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</si>
  <si>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</si>
  <si>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</si>
  <si>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</si>
  <si>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</si>
  <si>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</si>
  <si>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</si>
  <si>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</si>
  <si>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</si>
  <si>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</si>
  <si>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</si>
  <si>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</si>
  <si>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</si>
  <si>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</si>
  <si>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</si>
  <si>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</si>
  <si>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</si>
  <si>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</si>
  <si>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</si>
  <si>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</si>
  <si>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</si>
  <si>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</si>
  <si>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</si>
  <si>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</si>
  <si>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</si>
  <si>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</si>
  <si>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</si>
  <si>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</si>
  <si>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</si>
  <si>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</si>
  <si>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</si>
  <si>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</si>
  <si>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</si>
  <si>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</si>
  <si>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</si>
  <si>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</si>
  <si>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</si>
  <si>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</si>
  <si>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</si>
  <si>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</si>
  <si>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</si>
  <si>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</si>
  <si>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</si>
  <si>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</si>
  <si>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</si>
  <si>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</si>
  <si>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</si>
  <si>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</si>
  <si>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</si>
  <si>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</si>
  <si>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</si>
  <si>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</si>
  <si>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</si>
  <si>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</si>
  <si>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</si>
  <si>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</si>
  <si>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</si>
  <si>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</si>
  <si>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</si>
  <si>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</si>
  <si>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</si>
  <si>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</si>
  <si>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</si>
  <si>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</si>
  <si>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</si>
  <si>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</si>
  <si>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</si>
  <si>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</si>
  <si>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</si>
  <si>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</si>
  <si>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</si>
  <si>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</si>
  <si>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</si>
  <si>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</si>
  <si>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</si>
  <si>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</si>
  <si>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</si>
  <si>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</si>
  <si>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</si>
  <si>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</si>
  <si>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</si>
  <si>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</si>
  <si>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</si>
  <si>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</si>
  <si>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</si>
  <si>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</si>
  <si>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</si>
  <si>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</si>
  <si>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</si>
  <si>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</si>
  <si>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</si>
  <si>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</si>
  <si>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</si>
  <si>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</si>
  <si>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</si>
  <si>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</si>
  <si>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</si>
  <si>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</si>
  <si>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</si>
  <si>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</si>
  <si>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</si>
  <si>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</si>
  <si>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</si>
  <si>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</si>
  <si>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</si>
  <si>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</si>
  <si>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</si>
  <si>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</si>
  <si>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</si>
  <si>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</si>
  <si>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</si>
  <si>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</si>
  <si>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</si>
  <si>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</si>
  <si>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</si>
  <si>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</si>
  <si>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</si>
  <si>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</si>
  <si>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</si>
  <si>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</si>
  <si>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</si>
  <si>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</si>
  <si>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</si>
  <si>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</si>
  <si>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</si>
  <si>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</si>
  <si>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</si>
  <si>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</si>
  <si>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</si>
  <si>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</si>
  <si>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</si>
  <si>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</si>
  <si>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</si>
  <si>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</si>
  <si>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</si>
  <si>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</si>
  <si>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</si>
  <si>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</si>
  <si>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</si>
  <si>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</si>
  <si>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</si>
  <si>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</si>
  <si>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</si>
  <si>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</si>
  <si>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</si>
  <si>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</si>
  <si>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</si>
  <si>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</si>
  <si>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</si>
  <si>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</si>
  <si>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</si>
  <si>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</si>
  <si>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</si>
  <si>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</si>
  <si>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</si>
  <si>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</si>
  <si>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</si>
  <si>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</si>
  <si>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</si>
  <si>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</si>
  <si>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</si>
  <si>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</si>
  <si>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</si>
  <si>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</si>
  <si>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</si>
  <si>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</si>
  <si>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</si>
  <si>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</si>
  <si>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</si>
  <si>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</si>
  <si>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</si>
  <si>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</si>
  <si>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</si>
  <si>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</si>
  <si>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</si>
  <si>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</si>
  <si>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</si>
  <si>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</si>
  <si>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</si>
  <si>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</si>
  <si>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</si>
  <si>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</si>
  <si>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</si>
  <si>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</si>
  <si>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</si>
  <si>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</si>
  <si>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</si>
  <si>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</si>
  <si>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</si>
  <si>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</si>
  <si>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</si>
  <si>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</si>
  <si>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</si>
  <si>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</si>
  <si>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</si>
  <si>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</si>
  <si>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</si>
  <si>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</si>
  <si>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</si>
  <si>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</si>
  <si>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</si>
  <si>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</si>
  <si>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</si>
  <si>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</si>
  <si>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</si>
  <si>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</si>
  <si>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</si>
  <si>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</si>
  <si>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</si>
  <si>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</si>
  <si>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</si>
  <si>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</si>
  <si>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</si>
  <si>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</si>
  <si>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</si>
  <si>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</si>
  <si>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</si>
  <si>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</si>
  <si>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</si>
  <si>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</si>
  <si>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</si>
  <si>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</si>
  <si>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</si>
  <si>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</si>
  <si>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</si>
  <si>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</si>
  <si>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</si>
  <si>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</si>
  <si>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</si>
  <si>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</si>
  <si>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</si>
  <si>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</si>
  <si>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</si>
  <si>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</si>
  <si>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</si>
  <si>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</si>
  <si>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</si>
  <si>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</si>
  <si>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</si>
  <si>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</si>
  <si>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</si>
  <si>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</si>
  <si>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</si>
  <si>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</si>
  <si>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</si>
  <si>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</si>
  <si>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</si>
  <si>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</si>
  <si>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</si>
  <si>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</si>
  <si>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</si>
  <si>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</si>
  <si>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</si>
  <si>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</si>
  <si>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</si>
  <si>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</si>
  <si>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</si>
  <si>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</si>
  <si>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</si>
  <si>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</si>
  <si>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</si>
  <si>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</si>
  <si>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</si>
  <si>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</si>
  <si>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</si>
  <si>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</si>
  <si>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</si>
  <si>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</si>
  <si>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</si>
  <si>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</si>
  <si>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</si>
  <si>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</si>
  <si>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</si>
  <si>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</si>
  <si>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</si>
  <si>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</si>
  <si>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</si>
  <si>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</si>
  <si>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</si>
  <si>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</si>
  <si>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</si>
  <si>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</si>
  <si>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</si>
  <si>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</si>
  <si>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</si>
  <si>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</si>
  <si>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</si>
  <si>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</si>
  <si>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</si>
  <si>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</si>
  <si>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</si>
  <si>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</si>
  <si>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</si>
  <si>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</si>
  <si>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</si>
  <si>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</si>
  <si>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</si>
  <si>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</si>
  <si>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</si>
  <si>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</si>
  <si>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</si>
  <si>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</si>
  <si>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</si>
  <si>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</si>
  <si>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</si>
  <si>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</si>
  <si>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</si>
  <si>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</si>
  <si>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</si>
  <si>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</si>
  <si>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</si>
  <si>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</si>
  <si>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</si>
  <si>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</si>
  <si>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</si>
  <si>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</si>
  <si>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</si>
  <si>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</si>
  <si>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</si>
  <si>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</si>
  <si>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</si>
  <si>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</si>
  <si>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</si>
  <si>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</si>
  <si>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</si>
  <si>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</si>
  <si>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</si>
  <si>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</si>
  <si>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</si>
  <si>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</si>
  <si>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</si>
  <si>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</si>
  <si>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</si>
  <si>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</si>
  <si>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</si>
  <si>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</si>
  <si>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</si>
  <si>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</si>
  <si>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</si>
  <si>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</si>
  <si>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</si>
  <si>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</si>
  <si>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</si>
  <si>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</si>
  <si>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</si>
  <si>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</si>
  <si>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</si>
  <si>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</si>
  <si>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</si>
  <si>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</si>
  <si>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</si>
  <si>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</si>
  <si>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</si>
  <si>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</si>
  <si>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</si>
  <si>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</si>
  <si>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</si>
  <si>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</si>
  <si>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</si>
  <si>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</si>
  <si>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</si>
  <si>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</si>
  <si>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</si>
  <si>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</si>
  <si>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</si>
  <si>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</si>
  <si>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</si>
  <si>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</si>
  <si>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</si>
  <si>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</si>
  <si>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</si>
  <si>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</si>
  <si>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</si>
  <si>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</si>
  <si>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</si>
  <si>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</si>
  <si>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</si>
  <si>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</si>
  <si>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</si>
  <si>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</si>
  <si>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</si>
  <si>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</si>
  <si>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</si>
  <si>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</si>
  <si>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</si>
  <si>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</si>
  <si>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</si>
  <si>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</si>
  <si>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</si>
  <si>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</si>
  <si>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</si>
  <si>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</si>
  <si>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</si>
  <si>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</si>
  <si>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</si>
  <si>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</si>
  <si>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</si>
  <si>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</si>
  <si>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</si>
  <si>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</si>
  <si>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</si>
  <si>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</si>
  <si>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</si>
  <si>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</si>
  <si>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</si>
  <si>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</si>
  <si>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</si>
  <si>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</si>
  <si>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</si>
  <si>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</si>
  <si>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</si>
  <si>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</si>
  <si>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</si>
  <si>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</si>
  <si>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</si>
  <si>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</si>
  <si>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</si>
  <si>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</si>
  <si>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</si>
  <si>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</si>
  <si>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</si>
  <si>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</si>
  <si>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</si>
  <si>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</si>
  <si>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</si>
  <si>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</si>
  <si>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</si>
  <si>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</si>
  <si>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</si>
  <si>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</si>
  <si>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</si>
  <si>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</si>
  <si>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</si>
  <si>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</si>
  <si>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</si>
  <si>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</si>
  <si>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</si>
  <si>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</si>
  <si>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</si>
  <si>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</si>
  <si>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</si>
  <si>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</si>
  <si>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</si>
  <si>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</si>
  <si>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</si>
  <si>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</si>
  <si>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</si>
  <si>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</si>
  <si>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</si>
  <si>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</si>
  <si>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</si>
  <si>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</si>
  <si>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</si>
  <si>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</si>
  <si>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</si>
  <si>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</si>
  <si>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</si>
  <si>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</si>
  <si>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</si>
  <si>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</si>
  <si>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</si>
  <si>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</si>
  <si>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</si>
  <si>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</si>
  <si>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</si>
  <si>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</si>
  <si>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</si>
  <si>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</si>
  <si>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</si>
  <si>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</si>
  <si>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</si>
  <si>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</si>
  <si>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</si>
  <si>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</si>
  <si>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</si>
  <si>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</si>
  <si>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</si>
  <si>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</si>
  <si>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</si>
  <si>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</si>
  <si>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</si>
  <si>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</si>
  <si>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</si>
  <si>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</si>
  <si>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</si>
  <si>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</si>
  <si>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</si>
  <si>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</si>
  <si>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</si>
  <si>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</si>
  <si>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</si>
  <si>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</si>
  <si>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</si>
  <si>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</si>
  <si>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</si>
  <si>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</si>
  <si>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</si>
  <si>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</si>
  <si>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</si>
  <si>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</si>
  <si>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</si>
  <si>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</si>
  <si>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</si>
  <si>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</si>
  <si>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</si>
  <si>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</si>
  <si>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</si>
  <si>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</si>
  <si>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</si>
  <si>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</si>
  <si>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</si>
  <si>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</si>
  <si>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</si>
  <si>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</si>
  <si>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</si>
  <si>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</si>
  <si>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</si>
  <si>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</si>
  <si>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</si>
  <si>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</si>
  <si>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</si>
  <si>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</si>
  <si>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</si>
  <si>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</si>
  <si>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</si>
  <si>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</si>
  <si>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</si>
  <si>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</si>
  <si>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</si>
  <si>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</si>
  <si>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</si>
  <si>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</si>
  <si>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</si>
  <si>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</si>
  <si>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</si>
  <si>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</si>
  <si>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</si>
  <si>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</si>
  <si>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</si>
  <si>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</si>
  <si>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</si>
  <si>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</si>
  <si>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</si>
  <si>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</si>
  <si>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</si>
  <si>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</si>
  <si>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</si>
  <si>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</si>
  <si>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</si>
  <si>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</si>
  <si>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</si>
  <si>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</si>
  <si>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</si>
  <si>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</si>
  <si>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</si>
  <si>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</si>
  <si>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</si>
  <si>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</si>
  <si>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</si>
  <si>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</si>
  <si>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</si>
  <si>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</si>
  <si>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</si>
  <si>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</si>
  <si>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</si>
  <si>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</si>
  <si>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</si>
  <si>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</si>
  <si>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</si>
  <si>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</si>
  <si>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</si>
  <si>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</si>
  <si>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</si>
  <si>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</si>
  <si>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</si>
  <si>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</si>
  <si>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</si>
  <si>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</si>
  <si>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</si>
  <si>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</si>
  <si>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</si>
  <si>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</si>
  <si>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</si>
  <si>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</si>
  <si>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</si>
  <si>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</si>
  <si>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</si>
  <si>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</si>
  <si>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</si>
  <si>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</si>
  <si>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</si>
  <si>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</si>
  <si>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</si>
  <si>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</si>
  <si>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</si>
  <si>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</si>
  <si>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</si>
  <si>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</si>
  <si>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</si>
  <si>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</si>
  <si>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</si>
  <si>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</si>
  <si>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</si>
  <si>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</si>
  <si>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</si>
  <si>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</si>
  <si>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</si>
  <si>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</si>
  <si>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</si>
  <si>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</si>
  <si>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</si>
  <si>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</si>
  <si>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</si>
  <si>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</si>
  <si>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</si>
  <si>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</si>
  <si>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</si>
  <si>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</si>
  <si>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</si>
  <si>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</si>
  <si>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</si>
  <si>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</si>
  <si>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</si>
  <si>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</si>
  <si>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</si>
  <si>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</si>
  <si>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</si>
  <si>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</si>
  <si>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</si>
  <si>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</si>
  <si>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</si>
  <si>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</si>
  <si>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</si>
  <si>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</si>
  <si>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</si>
  <si>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</si>
  <si>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</si>
  <si>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</si>
  <si>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</si>
  <si>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</si>
  <si>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</si>
  <si>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</si>
  <si>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</si>
  <si>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</si>
  <si>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</si>
  <si>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</si>
  <si>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</si>
  <si>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</si>
  <si>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</si>
  <si>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</si>
  <si>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</si>
  <si>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</si>
  <si>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</si>
  <si>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</si>
  <si>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</si>
  <si>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</si>
  <si>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</si>
  <si>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</si>
  <si>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</si>
  <si>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</si>
  <si>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</si>
  <si>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</si>
  <si>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</si>
  <si>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</si>
  <si>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</si>
  <si>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</si>
  <si>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</si>
  <si>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</si>
  <si>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</si>
  <si>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</si>
  <si>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</si>
  <si>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</si>
  <si>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</si>
  <si>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</si>
  <si>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</si>
  <si>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</si>
  <si>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</si>
  <si>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</si>
  <si>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</si>
  <si>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</si>
  <si>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</si>
  <si>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</si>
  <si>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</si>
  <si>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</si>
  <si>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</si>
  <si>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</si>
  <si>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</si>
  <si>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</si>
  <si>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</si>
  <si>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</si>
  <si>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</si>
  <si>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</si>
  <si>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</si>
  <si>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</si>
  <si>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</si>
  <si>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</si>
  <si>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</si>
  <si>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</si>
  <si>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</si>
  <si>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</si>
  <si>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</si>
  <si>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</si>
  <si>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</si>
  <si>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</si>
  <si>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</si>
  <si>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</si>
  <si>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</si>
  <si>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</si>
  <si>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</si>
  <si>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</si>
  <si>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</si>
  <si>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</si>
  <si>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</si>
  <si>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</si>
  <si>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</si>
  <si>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</si>
  <si>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</si>
  <si>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</si>
  <si>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</si>
  <si>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</si>
  <si>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</si>
  <si>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</si>
  <si>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</si>
  <si>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</si>
  <si>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</si>
  <si>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</si>
  <si>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</si>
  <si>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</si>
  <si>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</si>
  <si>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</si>
  <si>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</si>
  <si>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</si>
  <si>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</si>
  <si>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</si>
  <si>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</si>
  <si>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</si>
  <si>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</si>
  <si>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</si>
  <si>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</si>
  <si>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</si>
  <si>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</si>
  <si>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</si>
  <si>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</si>
  <si>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</si>
  <si>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</si>
  <si>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</si>
  <si>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</si>
  <si>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</si>
  <si>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</si>
  <si>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</si>
  <si>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</si>
  <si>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</si>
  <si>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</si>
  <si>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</si>
  <si>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</si>
  <si>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</si>
  <si>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</si>
  <si>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</si>
  <si>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</si>
  <si>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</si>
  <si>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</si>
  <si>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</si>
  <si>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</si>
  <si>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</si>
  <si>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</si>
  <si>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</si>
  <si>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</si>
  <si>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</si>
  <si>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</si>
  <si>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</si>
  <si>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</si>
  <si>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</si>
  <si>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</si>
  <si>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</si>
  <si>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</si>
  <si>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</si>
  <si>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</si>
  <si>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</si>
  <si>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</si>
  <si>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</si>
  <si>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</si>
  <si>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</si>
  <si>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</si>
  <si>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</si>
  <si>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</si>
  <si>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</si>
  <si>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</si>
  <si>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</si>
  <si>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</si>
  <si>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</si>
  <si>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</si>
  <si>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</si>
  <si>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</si>
  <si>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</si>
  <si>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</si>
  <si>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</si>
  <si>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</si>
  <si>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</si>
  <si>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</si>
  <si>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</si>
  <si>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</si>
  <si>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</si>
  <si>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</si>
  <si>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</si>
  <si>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</si>
  <si>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</si>
  <si>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</si>
  <si>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</si>
  <si>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</si>
  <si>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</si>
  <si>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</si>
  <si>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</si>
  <si>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</si>
  <si>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</si>
  <si>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</si>
  <si>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</si>
  <si>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</si>
  <si>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</si>
  <si>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</si>
  <si>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</si>
  <si>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</si>
  <si>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</si>
  <si>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</si>
  <si>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</si>
  <si>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</si>
  <si>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</si>
  <si>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</si>
  <si>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</si>
  <si>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</si>
  <si>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</si>
  <si>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</si>
  <si>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</si>
  <si>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</si>
  <si>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</si>
  <si>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</si>
  <si>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</si>
  <si>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</si>
  <si>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</si>
  <si>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</si>
  <si>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</si>
  <si>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</si>
  <si>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</si>
  <si>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</si>
  <si>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</si>
  <si>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</si>
  <si>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</si>
  <si>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</si>
  <si>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</si>
  <si>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</si>
  <si>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</si>
  <si>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</si>
  <si>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</si>
  <si>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</si>
  <si>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</si>
  <si>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</si>
  <si>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</si>
  <si>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</si>
  <si>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</si>
  <si>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</si>
  <si>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</si>
  <si>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</si>
  <si>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</si>
  <si>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</si>
  <si>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</si>
  <si>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</si>
  <si>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</si>
  <si>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</si>
  <si>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</si>
  <si>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</si>
  <si>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</si>
  <si>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</si>
  <si>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</si>
  <si>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</si>
  <si>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</si>
  <si>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</si>
  <si>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</si>
  <si>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</si>
  <si>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</si>
  <si>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</si>
  <si>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</si>
  <si>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</si>
  <si>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</si>
  <si>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</si>
  <si>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</si>
  <si>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</si>
  <si>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</si>
  <si>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</si>
  <si>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</si>
  <si>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</si>
  <si>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</si>
  <si>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</si>
  <si>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</si>
  <si>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</si>
  <si>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</si>
  <si>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</si>
  <si>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</si>
  <si>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</si>
  <si>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</si>
  <si>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</si>
  <si>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</si>
  <si>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</si>
  <si>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</si>
  <si>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</si>
  <si>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</si>
  <si>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</si>
  <si>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</si>
  <si>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</si>
  <si>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</si>
  <si>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</si>
  <si>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</si>
  <si>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</si>
  <si>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</si>
  <si>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</si>
  <si>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</si>
  <si>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</si>
  <si>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</si>
  <si>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</si>
  <si>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</si>
  <si>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</si>
  <si>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</si>
  <si>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</si>
  <si>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</si>
  <si>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</si>
  <si>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</si>
  <si>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</si>
  <si>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</si>
  <si>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</si>
  <si>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</si>
  <si>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</si>
  <si>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</si>
  <si>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</si>
  <si>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</si>
  <si>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</si>
  <si>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</si>
  <si>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</si>
  <si>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</si>
  <si>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</si>
  <si>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</si>
  <si>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</si>
  <si>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</si>
  <si>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</si>
  <si>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</si>
  <si>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</si>
  <si>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</si>
  <si>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</si>
  <si>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</si>
  <si>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</si>
  <si>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</si>
  <si>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</si>
  <si>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</si>
  <si>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</si>
  <si>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</si>
  <si>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</si>
  <si>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</si>
  <si>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</si>
  <si>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</si>
  <si>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</si>
  <si>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</si>
  <si>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</si>
  <si>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</si>
  <si>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</si>
  <si>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</si>
  <si>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</si>
  <si>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</si>
  <si>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</si>
  <si>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</si>
  <si>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</si>
  <si>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</si>
  <si>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</si>
  <si>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</si>
  <si>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</si>
  <si>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</si>
  <si>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</si>
  <si>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</si>
  <si>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</si>
  <si>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</si>
  <si>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</si>
  <si>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</si>
  <si>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</si>
  <si>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</si>
  <si>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</si>
  <si>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</si>
  <si>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</si>
  <si>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</si>
  <si>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</si>
  <si>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</si>
  <si>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</si>
  <si>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</si>
  <si>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</si>
  <si>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</si>
  <si>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</si>
  <si>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</si>
  <si>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</si>
  <si>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</si>
  <si>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</si>
  <si>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</si>
  <si>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</si>
  <si>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</si>
  <si>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</si>
  <si>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</si>
  <si>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</si>
  <si>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</si>
  <si>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</si>
  <si>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</si>
  <si>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</si>
  <si>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</si>
  <si>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</si>
  <si>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</si>
  <si>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</si>
  <si>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</si>
  <si>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</si>
  <si>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</si>
  <si>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</si>
  <si>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</si>
  <si>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</si>
  <si>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</si>
  <si>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</si>
  <si>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</si>
  <si>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</si>
  <si>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</si>
  <si>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</si>
  <si>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</si>
  <si>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</si>
  <si>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</si>
  <si>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</si>
  <si>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</si>
  <si>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</si>
  <si>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</si>
  <si>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</si>
  <si>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</si>
  <si>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</si>
  <si>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</si>
  <si>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</si>
  <si>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</si>
  <si>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</si>
  <si>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</si>
  <si>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</si>
  <si>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</si>
  <si>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</si>
  <si>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</si>
  <si>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</si>
  <si>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</si>
  <si>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</si>
  <si>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</si>
  <si>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</si>
  <si>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</si>
  <si>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</si>
  <si>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</si>
  <si>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</si>
  <si>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</si>
  <si>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</si>
  <si>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</si>
  <si>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</si>
  <si>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</si>
  <si>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</si>
  <si>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</si>
  <si>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</si>
  <si>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</si>
  <si>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</si>
  <si>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</si>
  <si>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</si>
  <si>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</si>
  <si>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</si>
  <si>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</si>
  <si>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</si>
  <si>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</si>
  <si>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</si>
  <si>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</si>
  <si>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</si>
  <si>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</si>
  <si>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</si>
  <si>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</si>
  <si>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</si>
  <si>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</si>
  <si>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</si>
  <si>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</si>
  <si>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</si>
  <si>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</si>
  <si>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</si>
  <si>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</si>
  <si>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</si>
  <si>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</si>
  <si>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</si>
  <si>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</si>
  <si>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</si>
  <si>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</si>
  <si>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</si>
  <si>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</si>
  <si>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</si>
  <si>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</si>
  <si>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</si>
  <si>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</si>
  <si>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</si>
  <si>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</si>
  <si>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</si>
  <si>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</si>
  <si>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</si>
  <si>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</si>
  <si>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</si>
  <si>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</si>
  <si>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</si>
  <si>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</si>
  <si>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</si>
  <si>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</si>
  <si>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</si>
  <si>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</si>
  <si>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</si>
  <si>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</si>
  <si>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</si>
  <si>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</si>
  <si>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</si>
  <si>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</si>
  <si>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</si>
  <si>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</si>
  <si>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</si>
  <si>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</si>
  <si>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</si>
  <si>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</si>
  <si>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</si>
  <si>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</si>
  <si>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</si>
  <si>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</si>
  <si>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</si>
  <si>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</si>
  <si>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</si>
  <si>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</si>
  <si>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</si>
  <si>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</si>
  <si>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</si>
  <si>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</si>
  <si>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</si>
  <si>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</si>
  <si>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</si>
  <si>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</si>
  <si>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</si>
  <si>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</si>
  <si>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</si>
  <si>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</si>
  <si>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</si>
  <si>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</si>
  <si>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</si>
  <si>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</si>
  <si>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</si>
  <si>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</si>
  <si>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</si>
  <si>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</si>
  <si>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</si>
  <si>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</si>
  <si>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</si>
  <si>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</si>
  <si>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</si>
  <si>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</si>
  <si>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</si>
  <si>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</si>
  <si>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</si>
  <si>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</si>
  <si>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</si>
  <si>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</si>
  <si>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</si>
  <si>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</si>
  <si>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</si>
  <si>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</si>
  <si>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</si>
  <si>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</si>
  <si>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</si>
  <si>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</si>
  <si>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</si>
  <si>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</si>
  <si>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</si>
  <si>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</si>
  <si>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</si>
  <si>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</si>
  <si>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</si>
  <si>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</si>
  <si>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</si>
  <si>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</si>
  <si>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</si>
  <si>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</si>
  <si>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</si>
  <si>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</si>
  <si>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</si>
  <si>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</si>
  <si>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</si>
  <si>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</si>
  <si>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</si>
  <si>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</si>
  <si>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</si>
  <si>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</si>
  <si>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</si>
  <si>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</si>
  <si>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</si>
  <si>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</si>
  <si>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</si>
  <si>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</si>
  <si>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</si>
  <si>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</si>
  <si>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</si>
  <si>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</si>
  <si>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</si>
  <si>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</si>
  <si>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</si>
  <si>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</si>
  <si>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</si>
  <si>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</si>
  <si>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</si>
  <si>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</si>
  <si>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</si>
  <si>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</si>
  <si>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</si>
  <si>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</si>
  <si>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</si>
  <si>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</si>
  <si>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</si>
  <si>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</si>
  <si>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</si>
  <si>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</si>
  <si>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</si>
  <si>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</si>
  <si>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</si>
  <si>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</si>
  <si>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</si>
  <si>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</si>
  <si>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</si>
  <si>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</si>
  <si>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</si>
  <si>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</si>
  <si>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</si>
  <si>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</si>
  <si>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</si>
  <si>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</si>
  <si>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</si>
  <si>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</si>
  <si>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</si>
  <si>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</si>
  <si>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</si>
  <si>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</si>
  <si>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</si>
  <si>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</si>
  <si>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</si>
  <si>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</si>
  <si>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</si>
  <si>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</si>
  <si>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</si>
  <si>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</si>
  <si>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</si>
  <si>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</si>
  <si>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</si>
  <si>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</si>
  <si>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</si>
  <si>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</si>
  <si>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</si>
  <si>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</si>
  <si>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</si>
  <si>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</si>
  <si>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</si>
  <si>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</si>
  <si>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</si>
  <si>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</si>
  <si>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</si>
  <si>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</si>
  <si>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</si>
  <si>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</si>
  <si>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</si>
  <si>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</si>
  <si>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</si>
  <si>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</si>
  <si>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</si>
  <si>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</si>
  <si>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</si>
  <si>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</si>
  <si>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</si>
  <si>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</si>
  <si>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</si>
  <si>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</si>
  <si>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</si>
  <si>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</si>
  <si>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</si>
  <si>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</si>
  <si>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</si>
  <si>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</si>
  <si>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</si>
  <si>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</si>
  <si>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</si>
  <si>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</si>
  <si>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</si>
  <si>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</si>
  <si>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</si>
  <si>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</si>
  <si>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</si>
  <si>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</si>
  <si>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</si>
  <si>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</si>
  <si>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</si>
  <si>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</si>
  <si>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</si>
  <si>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</si>
  <si>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</si>
  <si>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</si>
  <si>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</si>
  <si>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</si>
  <si>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</si>
  <si>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</si>
  <si>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</si>
  <si>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</si>
  <si>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</si>
  <si>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</si>
  <si>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</si>
  <si>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</si>
  <si>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</si>
  <si>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</si>
  <si>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</si>
  <si>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</si>
  <si>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</si>
  <si>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</si>
  <si>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</si>
  <si>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</si>
  <si>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</si>
  <si>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</si>
  <si>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</si>
  <si>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</si>
  <si>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</si>
  <si>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</si>
  <si>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</si>
  <si>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</si>
  <si>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</si>
  <si>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</si>
  <si>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</si>
  <si>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</si>
  <si>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</si>
  <si>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</si>
  <si>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</si>
  <si>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</si>
  <si>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</si>
  <si>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</si>
  <si>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</si>
  <si>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</si>
  <si>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</si>
  <si>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</si>
  <si>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</si>
  <si>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</si>
  <si>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</si>
  <si>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</si>
  <si>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</si>
  <si>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</si>
  <si>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</si>
  <si>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</si>
  <si>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</si>
  <si>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</si>
  <si>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</si>
  <si>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</si>
  <si>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</si>
  <si>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</si>
  <si>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</si>
  <si>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</si>
  <si>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</si>
  <si>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</si>
  <si>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</si>
  <si>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</si>
  <si>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</si>
  <si>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</si>
  <si>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</si>
  <si>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</si>
  <si>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</si>
  <si>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</si>
  <si>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</si>
  <si>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</si>
  <si>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</si>
  <si>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</si>
  <si>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</si>
  <si>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</si>
  <si>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</si>
  <si>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</si>
  <si>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</si>
  <si>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</si>
  <si>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</si>
  <si>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</si>
  <si>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</si>
  <si>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</si>
  <si>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</si>
  <si>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</si>
  <si>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</si>
  <si>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</si>
  <si>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</si>
  <si>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</si>
  <si>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</si>
  <si>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</si>
  <si>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</si>
  <si>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</si>
  <si>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</si>
  <si>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</si>
  <si>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</si>
  <si>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</si>
  <si>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</si>
  <si>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</si>
  <si>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</si>
  <si>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</si>
  <si>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</si>
  <si>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</si>
  <si>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</si>
  <si>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</si>
  <si>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</si>
  <si>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</si>
  <si>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</si>
  <si>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</si>
  <si>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</si>
  <si>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</si>
  <si>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</si>
  <si>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</si>
  <si>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</si>
  <si>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</si>
  <si>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</si>
  <si>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</si>
  <si>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</si>
  <si>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</si>
  <si>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</si>
  <si>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</si>
  <si>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</si>
  <si>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</si>
  <si>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</si>
  <si>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</si>
  <si>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</si>
  <si>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</si>
  <si>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</si>
  <si>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</si>
  <si>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</si>
  <si>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</si>
  <si>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</si>
  <si>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</si>
  <si>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</si>
  <si>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</si>
  <si>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</si>
  <si>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</si>
  <si>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</si>
  <si>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</si>
  <si>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</si>
  <si>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</si>
  <si>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</si>
  <si>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</si>
  <si>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</si>
  <si>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</si>
  <si>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</si>
  <si>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</si>
  <si>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</si>
  <si>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</si>
  <si>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</si>
  <si>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</si>
  <si>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</si>
  <si>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</si>
  <si>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</si>
  <si>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</si>
  <si>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</si>
  <si>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</si>
  <si>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</si>
  <si>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</si>
  <si>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</si>
  <si>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</si>
  <si>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</si>
  <si>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</si>
  <si>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</si>
  <si>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</si>
  <si>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</si>
  <si>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</si>
  <si>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</si>
  <si>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</si>
  <si>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</si>
  <si>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</si>
  <si>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</si>
  <si>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</si>
  <si>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</si>
  <si>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</si>
  <si>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</si>
  <si>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</si>
  <si>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</si>
  <si>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</si>
  <si>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</si>
  <si>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</si>
  <si>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</si>
  <si>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</si>
  <si>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</si>
  <si>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</si>
  <si>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</si>
  <si>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</si>
  <si>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</si>
  <si>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</si>
  <si>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</si>
  <si>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</si>
  <si>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</si>
  <si>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</si>
  <si>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</si>
  <si>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</si>
  <si>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</si>
  <si>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</si>
  <si>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</si>
  <si>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</si>
  <si>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</si>
  <si>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</si>
  <si>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</si>
  <si>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</si>
  <si>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</si>
  <si>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</si>
  <si>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</si>
  <si>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</si>
  <si>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</si>
  <si>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</si>
  <si>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</si>
  <si>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</si>
  <si>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</si>
  <si>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</si>
  <si>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</si>
  <si>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</si>
  <si>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</si>
  <si>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</si>
  <si>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</si>
  <si>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</si>
  <si>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</si>
  <si>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</si>
  <si>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</si>
  <si>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</si>
  <si>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</si>
  <si>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</si>
  <si>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</si>
  <si>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</si>
  <si>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</si>
  <si>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</si>
  <si>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</si>
  <si>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</si>
  <si>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</si>
  <si>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</si>
  <si>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</si>
  <si>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</si>
  <si>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</si>
  <si>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</si>
  <si>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</si>
  <si>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</si>
  <si>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</si>
  <si>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</si>
  <si>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</si>
  <si>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</si>
  <si>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</si>
  <si>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</si>
  <si>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</si>
  <si>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</si>
  <si>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</si>
  <si>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</si>
  <si>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</si>
  <si>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</si>
  <si>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</si>
  <si>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</si>
  <si>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</si>
  <si>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</si>
  <si>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</si>
  <si>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</si>
  <si>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</si>
  <si>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</si>
  <si>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</si>
  <si>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</si>
  <si>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</si>
  <si>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</si>
  <si>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</si>
  <si>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</si>
  <si>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</si>
  <si>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</si>
  <si>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</si>
  <si>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</si>
  <si>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</si>
  <si>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</si>
  <si>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</si>
  <si>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</si>
  <si>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</si>
  <si>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</si>
  <si>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</si>
  <si>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</si>
  <si>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</si>
  <si>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</si>
  <si>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</si>
  <si>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</si>
  <si>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</si>
  <si>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</si>
  <si>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</si>
  <si>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</si>
  <si>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</si>
  <si>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</si>
  <si>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</si>
  <si>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</si>
  <si>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</si>
  <si>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</si>
  <si>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</si>
  <si>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</si>
  <si>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</si>
  <si>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</si>
  <si>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</si>
  <si>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</si>
  <si>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</si>
  <si>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</si>
  <si>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</si>
  <si>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</si>
  <si>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</si>
  <si>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</si>
  <si>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</si>
  <si>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</si>
  <si>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</si>
  <si>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</si>
  <si>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</si>
  <si>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</si>
  <si>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</si>
  <si>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</si>
  <si>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</si>
  <si>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</si>
  <si>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</si>
  <si>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</si>
  <si>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</si>
  <si>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</si>
  <si>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</si>
  <si>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</si>
  <si>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</si>
  <si>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</si>
  <si>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</si>
  <si>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</si>
  <si>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</si>
  <si>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</si>
  <si>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</si>
  <si>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</si>
  <si>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</si>
  <si>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</si>
  <si>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</si>
  <si>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</si>
  <si>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</si>
  <si>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</si>
  <si>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</si>
  <si>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</si>
  <si>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</si>
  <si>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</si>
  <si>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</si>
  <si>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</si>
  <si>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</si>
  <si>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</si>
  <si>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</si>
  <si>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</si>
  <si>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</si>
  <si>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</si>
  <si>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</si>
  <si>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</si>
  <si>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</si>
  <si>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</si>
  <si>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</si>
  <si>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</si>
  <si>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</si>
  <si>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</si>
  <si>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</si>
  <si>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</si>
  <si>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</si>
  <si>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</si>
  <si>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</si>
  <si>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</si>
  <si>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</si>
  <si>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</si>
  <si>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</si>
  <si>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</si>
  <si>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</si>
  <si>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</si>
  <si>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</si>
  <si>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</si>
  <si>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</si>
  <si>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</si>
  <si>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</si>
  <si>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</si>
  <si>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</si>
  <si>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</si>
  <si>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</si>
  <si>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</si>
  <si>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</si>
  <si>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</si>
  <si>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</si>
  <si>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</si>
  <si>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</si>
  <si>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</si>
  <si>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</si>
  <si>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</si>
  <si>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</si>
  <si>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</si>
  <si>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</si>
  <si>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</si>
  <si>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</si>
  <si>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</si>
  <si>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</si>
  <si>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</si>
  <si>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</si>
  <si>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</si>
  <si>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</si>
  <si>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</si>
  <si>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</si>
  <si>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</si>
  <si>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</si>
  <si>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</si>
  <si>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</si>
  <si>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</si>
  <si>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</si>
  <si>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</si>
  <si>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</si>
  <si>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</si>
  <si>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</si>
  <si>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</si>
  <si>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</si>
  <si>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</si>
  <si>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</si>
  <si>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</si>
  <si>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</si>
  <si>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</si>
  <si>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</si>
  <si>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</si>
  <si>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</si>
  <si>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</si>
  <si>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</si>
  <si>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</si>
  <si>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</si>
  <si>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</si>
  <si>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</si>
  <si>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</si>
  <si>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</si>
  <si>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</si>
  <si>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</si>
  <si>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</si>
  <si>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</si>
  <si>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</si>
  <si>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</si>
  <si>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</si>
  <si>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</si>
  <si>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</si>
  <si>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</si>
  <si>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</si>
  <si>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</si>
  <si>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</si>
  <si>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</si>
  <si>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</si>
  <si>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</si>
  <si>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</si>
  <si>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</si>
  <si>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</si>
  <si>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</si>
  <si>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</si>
  <si>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</si>
  <si>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</si>
  <si>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</si>
  <si>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</si>
  <si>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</si>
  <si>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</si>
  <si>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</si>
  <si>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</si>
  <si>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</si>
  <si>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</si>
  <si>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</si>
  <si>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</si>
  <si>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</si>
  <si>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</si>
  <si>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</si>
  <si>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</si>
  <si>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</si>
  <si>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</si>
  <si>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</si>
  <si>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</si>
  <si>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</si>
  <si>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</si>
  <si>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</si>
  <si>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</si>
  <si>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</si>
  <si>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</si>
  <si>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</si>
  <si>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</si>
  <si>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</si>
  <si>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</si>
  <si>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</si>
  <si>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</si>
  <si>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</si>
  <si>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</si>
  <si>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</si>
  <si>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</si>
  <si>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</si>
  <si>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</si>
  <si>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</si>
  <si>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</si>
  <si>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</si>
  <si>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</si>
  <si>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</si>
  <si>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</si>
  <si>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</si>
  <si>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</si>
  <si>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</si>
  <si>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</si>
  <si>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</si>
  <si>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</si>
  <si>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</si>
  <si>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</si>
  <si>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</si>
  <si>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</si>
  <si>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</si>
  <si>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</si>
  <si>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</si>
  <si>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</si>
  <si>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</si>
  <si>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</si>
  <si>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</si>
  <si>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</si>
  <si>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</si>
  <si>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</si>
  <si>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</si>
  <si>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</si>
  <si>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</si>
  <si>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</si>
  <si>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</si>
  <si>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</si>
  <si>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</si>
  <si>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</si>
  <si>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</si>
  <si>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</si>
  <si>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</si>
  <si>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</si>
  <si>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</si>
  <si>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</si>
  <si>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</si>
  <si>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</si>
  <si>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</si>
  <si>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</si>
  <si>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</si>
  <si>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</si>
  <si>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</si>
  <si>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</si>
  <si>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</si>
  <si>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</si>
  <si>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</si>
  <si>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</si>
  <si>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</si>
  <si>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</si>
  <si>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</si>
  <si>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</si>
  <si>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</si>
  <si>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</si>
  <si>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</si>
  <si>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</si>
  <si>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</si>
  <si>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</si>
  <si>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</si>
  <si>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</si>
  <si>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</si>
  <si>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</si>
  <si>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</si>
  <si>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</si>
  <si>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</si>
  <si>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</si>
  <si>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</si>
  <si>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</si>
  <si>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</si>
  <si>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</si>
  <si>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</si>
  <si>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</si>
  <si>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</si>
  <si>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</si>
  <si>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</si>
  <si>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</si>
  <si>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</si>
  <si>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</si>
  <si>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</si>
  <si>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</si>
  <si>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</si>
  <si>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</si>
  <si>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</si>
  <si>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</si>
  <si>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</si>
  <si>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</si>
  <si>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</si>
  <si>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</si>
  <si>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</si>
  <si>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</si>
  <si>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</si>
  <si>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</si>
  <si>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</si>
  <si>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</si>
  <si>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</si>
  <si>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</si>
  <si>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</si>
  <si>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</si>
  <si>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</si>
  <si>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</si>
  <si>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</si>
  <si>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</si>
  <si>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</si>
  <si>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</si>
  <si>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</si>
  <si>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</si>
  <si>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</si>
  <si>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</si>
  <si>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</si>
  <si>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</si>
  <si>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</si>
  <si>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</si>
  <si>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</si>
  <si>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</si>
  <si>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</si>
  <si>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</si>
  <si>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</si>
  <si>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</si>
  <si>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</si>
  <si>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</si>
  <si>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</si>
  <si>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</si>
  <si>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</si>
  <si>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</si>
  <si>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</si>
  <si>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</si>
  <si>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</si>
  <si>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</si>
  <si>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</si>
  <si>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</si>
  <si>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</si>
  <si>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</si>
  <si>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</si>
  <si>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</si>
  <si>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</si>
  <si>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</si>
  <si>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</si>
  <si>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</si>
  <si>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</si>
  <si>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</si>
  <si>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</si>
  <si>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</si>
  <si>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</si>
  <si>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</si>
  <si>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</si>
  <si>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</si>
  <si>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</si>
  <si>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</si>
  <si>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</si>
  <si>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</si>
  <si>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</si>
  <si>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</si>
  <si>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</si>
  <si>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</si>
  <si>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</si>
  <si>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</si>
  <si>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</si>
  <si>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</si>
  <si>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</si>
  <si>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</si>
  <si>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</si>
  <si>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</si>
  <si>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</si>
  <si>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</si>
  <si>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</si>
  <si>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</si>
  <si>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</si>
  <si>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</si>
  <si>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</si>
  <si>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</si>
  <si>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</si>
  <si>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</si>
  <si>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</si>
  <si>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</si>
  <si>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</si>
  <si>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</si>
  <si>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</si>
  <si>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</si>
  <si>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</si>
  <si>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</si>
  <si>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</si>
  <si>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</si>
  <si>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</si>
  <si>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</si>
  <si>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</si>
  <si>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</si>
  <si>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</si>
  <si>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</si>
  <si>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</si>
  <si>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</si>
  <si>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</si>
  <si>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</si>
  <si>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</si>
  <si>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</si>
  <si>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</si>
  <si>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</si>
  <si>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</si>
  <si>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</si>
  <si>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</si>
  <si>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</si>
  <si>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</si>
  <si>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</si>
  <si>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</si>
  <si>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</si>
  <si>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</si>
  <si>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</si>
  <si>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</si>
  <si>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</si>
  <si>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</si>
  <si>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</si>
  <si>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</si>
  <si>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</si>
  <si>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</si>
  <si>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</si>
  <si>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</si>
  <si>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</si>
  <si>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</si>
  <si>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</si>
  <si>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</si>
  <si>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</si>
  <si>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</si>
  <si>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</si>
  <si>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</si>
  <si>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</si>
  <si>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</si>
  <si>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</si>
  <si>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</si>
  <si>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</si>
  <si>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</si>
  <si>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</si>
  <si>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</si>
  <si>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</si>
  <si>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</si>
  <si>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</si>
  <si>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</si>
  <si>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</si>
  <si>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</si>
  <si>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</si>
  <si>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</si>
  <si>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</si>
  <si>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</si>
  <si>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</si>
  <si>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</si>
  <si>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</si>
  <si>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</si>
  <si>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</si>
  <si>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</si>
  <si>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</si>
  <si>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</si>
  <si>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</si>
  <si>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</si>
  <si>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</si>
  <si>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</si>
  <si>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</si>
  <si>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</si>
  <si>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</si>
  <si>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</si>
  <si>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</si>
  <si>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</si>
  <si>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</si>
  <si>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</si>
  <si>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</si>
  <si>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</si>
  <si>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</si>
  <si>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</si>
  <si>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</si>
  <si>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</si>
  <si>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</si>
  <si>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</si>
  <si>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</si>
  <si>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</si>
  <si>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</si>
  <si>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</si>
  <si>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</si>
  <si>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</si>
  <si>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</si>
  <si>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</si>
  <si>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</si>
  <si>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</si>
  <si>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</si>
  <si>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</si>
  <si>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</si>
  <si>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</si>
  <si>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</si>
  <si>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</si>
  <si>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</si>
  <si>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</si>
  <si>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</si>
  <si>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</si>
  <si>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</si>
  <si>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</si>
  <si>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</si>
  <si>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</si>
  <si>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</si>
  <si>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</si>
  <si>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</si>
  <si>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</si>
  <si>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</si>
  <si>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</si>
  <si>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</si>
  <si>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</si>
  <si>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</si>
  <si>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</si>
  <si>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</si>
  <si>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</si>
  <si>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</si>
  <si>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</si>
  <si>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</si>
  <si>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</si>
  <si>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</si>
  <si>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</si>
  <si>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</si>
  <si>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</si>
  <si>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</si>
  <si>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</si>
  <si>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</si>
  <si>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</si>
  <si>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</si>
  <si>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</si>
  <si>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</si>
  <si>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</si>
  <si>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</si>
  <si>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</si>
  <si>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</si>
  <si>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</si>
  <si>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</si>
  <si>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</si>
  <si>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</si>
  <si>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</si>
  <si>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</si>
  <si>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</si>
  <si>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</si>
  <si>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</si>
  <si>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</si>
  <si>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</si>
  <si>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</si>
  <si>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</si>
  <si>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</si>
  <si>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</si>
  <si>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</si>
  <si>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</si>
  <si>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</si>
  <si>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</si>
  <si>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</si>
  <si>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</si>
  <si>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</si>
  <si>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</si>
  <si>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</si>
  <si>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</si>
  <si>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</si>
  <si>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</si>
  <si>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</si>
  <si>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</si>
  <si>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</si>
  <si>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</si>
  <si>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</si>
  <si>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</si>
  <si>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</si>
  <si>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</si>
  <si>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</si>
  <si>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</si>
  <si>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</si>
  <si>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</si>
  <si>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</si>
  <si>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</si>
  <si>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</si>
  <si>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</si>
  <si>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</si>
  <si>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</si>
  <si>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</si>
  <si>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</si>
  <si>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</si>
  <si>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</si>
  <si>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</si>
  <si>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</si>
  <si>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</si>
  <si>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</si>
  <si>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</si>
  <si>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</si>
  <si>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</si>
  <si>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</si>
  <si>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</si>
  <si>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</si>
  <si>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</si>
  <si>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</si>
  <si>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</si>
  <si>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</si>
  <si>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</si>
  <si>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</si>
  <si>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</si>
  <si>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</si>
  <si>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</si>
  <si>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</si>
  <si>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</si>
  <si>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</si>
  <si>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</si>
  <si>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</si>
  <si>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</si>
  <si>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</si>
  <si>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</si>
  <si>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</si>
  <si>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</si>
  <si>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</si>
  <si>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</si>
  <si>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</si>
  <si>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</si>
  <si>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</si>
  <si>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</si>
  <si>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</si>
  <si>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</si>
  <si>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</si>
  <si>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</si>
  <si>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</si>
  <si>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</si>
  <si>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</si>
  <si>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</si>
  <si>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</si>
  <si>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</si>
  <si>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</si>
  <si>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</si>
  <si>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</si>
  <si>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</si>
  <si>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</si>
  <si>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</si>
  <si>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</si>
  <si>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</si>
  <si>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</si>
  <si>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</si>
  <si>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</si>
  <si>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</si>
  <si>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</si>
  <si>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</si>
  <si>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</si>
  <si>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</si>
  <si>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</si>
  <si>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</si>
  <si>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</si>
  <si>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</si>
  <si>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</si>
  <si>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</si>
  <si>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</si>
  <si>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</si>
  <si>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</si>
  <si>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</si>
  <si>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</si>
  <si>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</si>
  <si>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</si>
  <si>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</si>
  <si>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</si>
  <si>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</si>
  <si>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</si>
  <si>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</si>
  <si>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</si>
  <si>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</si>
  <si>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</si>
  <si>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</si>
  <si>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</si>
  <si>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</si>
  <si>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</si>
  <si>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</si>
  <si>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</si>
  <si>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</si>
  <si>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</si>
  <si>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</si>
  <si>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</si>
  <si>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</si>
  <si>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</si>
  <si>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</si>
  <si>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</si>
  <si>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</si>
  <si>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</si>
  <si>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</si>
  <si>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</si>
  <si>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</si>
  <si>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</si>
  <si>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</si>
  <si>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</si>
  <si>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</si>
  <si>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</si>
  <si>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</si>
  <si>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</si>
  <si>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</si>
  <si>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</si>
  <si>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</si>
  <si>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</si>
  <si>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</si>
  <si>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</si>
  <si>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</si>
  <si>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</si>
  <si>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</si>
  <si>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</si>
  <si>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</si>
  <si>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</si>
  <si>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</si>
  <si>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</si>
  <si>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</si>
  <si>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</si>
  <si>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</si>
  <si>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</si>
  <si>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</si>
  <si>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</si>
  <si>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</si>
  <si>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</si>
  <si>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</si>
  <si>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</si>
  <si>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</si>
  <si>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</si>
  <si>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</si>
  <si>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</si>
  <si>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</si>
  <si>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</si>
  <si>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</si>
  <si>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</si>
  <si>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</si>
  <si>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</si>
  <si>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</si>
  <si>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</si>
  <si>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</si>
  <si>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</si>
  <si>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</si>
  <si>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</si>
  <si>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</si>
  <si>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</si>
  <si>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</si>
  <si>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</si>
  <si>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</si>
  <si>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</si>
  <si>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</si>
  <si>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</si>
  <si>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</si>
  <si>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</si>
  <si>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</si>
  <si>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</si>
  <si>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</si>
  <si>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</si>
  <si>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</si>
  <si>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</si>
  <si>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</si>
  <si>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</si>
  <si>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</si>
  <si>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</si>
  <si>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</si>
  <si>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</si>
  <si>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</si>
  <si>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</si>
  <si>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</si>
  <si>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</si>
  <si>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</si>
  <si>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</si>
  <si>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</si>
  <si>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</si>
  <si>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</si>
  <si>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</si>
  <si>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</si>
  <si>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</si>
  <si>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</si>
  <si>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</si>
  <si>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</si>
  <si>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</si>
  <si>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</si>
  <si>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</si>
  <si>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</si>
  <si>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</si>
  <si>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</si>
  <si>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</si>
  <si>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</si>
  <si>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</si>
  <si>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</si>
  <si>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</si>
  <si>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</si>
  <si>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</si>
  <si>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</si>
  <si>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</si>
  <si>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</si>
  <si>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</si>
  <si>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</si>
  <si>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</si>
  <si>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</si>
  <si>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</si>
  <si>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</si>
  <si>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</si>
  <si>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</si>
  <si>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</si>
  <si>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</si>
  <si>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</si>
  <si>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</si>
  <si>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</si>
  <si>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</si>
  <si>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</si>
  <si>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</si>
  <si>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</si>
  <si>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</si>
  <si>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</si>
  <si>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</si>
  <si>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</si>
  <si>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</si>
  <si>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</si>
  <si>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</si>
  <si>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</si>
  <si>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</si>
  <si>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</si>
  <si>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</si>
  <si>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</si>
  <si>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</si>
  <si>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</si>
  <si>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</si>
  <si>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</si>
  <si>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</si>
  <si>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</si>
  <si>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</si>
  <si>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</si>
  <si>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</si>
  <si>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</si>
  <si>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</si>
  <si>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</si>
  <si>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</si>
  <si>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</si>
  <si>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</si>
  <si>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</si>
  <si>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</si>
  <si>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</si>
  <si>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</si>
  <si>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</si>
  <si>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</si>
  <si>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</si>
  <si>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</si>
  <si>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</si>
  <si>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</si>
  <si>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</si>
  <si>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</si>
  <si>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</si>
  <si>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</si>
  <si>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</si>
  <si>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</si>
  <si>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</si>
  <si>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</si>
  <si>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</si>
  <si>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</si>
  <si>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</si>
  <si>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</si>
  <si>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</si>
  <si>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</si>
  <si>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</si>
  <si>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</si>
  <si>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</si>
  <si>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</si>
  <si>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</si>
  <si>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</si>
  <si>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</si>
  <si>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</si>
  <si>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</si>
  <si>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</si>
  <si>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</si>
  <si>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</si>
  <si>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</si>
  <si>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</si>
  <si>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</si>
  <si>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</si>
  <si>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</si>
  <si>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</si>
  <si>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</si>
  <si>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</si>
  <si>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</si>
  <si>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</si>
  <si>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</si>
  <si>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</si>
  <si>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</si>
  <si>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</si>
  <si>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</si>
  <si>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</si>
  <si>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</si>
  <si>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</si>
  <si>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</si>
  <si>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</si>
  <si>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</si>
  <si>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</si>
  <si>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</si>
  <si>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</si>
  <si>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</si>
  <si>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</si>
  <si>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</si>
  <si>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</si>
  <si>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</si>
  <si>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</si>
  <si>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</si>
  <si>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</si>
  <si>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</si>
  <si>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</si>
  <si>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</si>
  <si>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</si>
  <si>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</si>
  <si>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</si>
  <si>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</si>
  <si>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</si>
  <si>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</si>
  <si>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</si>
  <si>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</si>
  <si>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</si>
  <si>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</si>
  <si>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</si>
  <si>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</si>
  <si>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</si>
  <si>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</si>
  <si>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</si>
  <si>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</si>
  <si>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</si>
  <si>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</si>
  <si>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</si>
  <si>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</si>
  <si>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</si>
  <si>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</si>
  <si>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</si>
  <si>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</si>
  <si>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</si>
  <si>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</si>
  <si>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</si>
  <si>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</si>
  <si>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</si>
  <si>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</si>
  <si>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</si>
  <si>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</si>
  <si>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</si>
  <si>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</si>
  <si>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</si>
  <si>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</si>
  <si>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</si>
  <si>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</si>
  <si>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</si>
  <si>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</si>
  <si>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</si>
  <si>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</si>
  <si>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</si>
  <si>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</si>
  <si>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</si>
  <si>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</si>
  <si>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</si>
  <si>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</si>
  <si>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</si>
  <si>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</si>
  <si>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</si>
  <si>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</si>
  <si>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</si>
  <si>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</si>
  <si>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</si>
  <si>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</si>
  <si>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</si>
  <si>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</si>
  <si>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</si>
  <si>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</si>
  <si>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</si>
  <si>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</si>
  <si>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</si>
  <si>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</si>
  <si>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</si>
  <si>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</si>
  <si>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</si>
  <si>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</si>
  <si>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</si>
  <si>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</si>
  <si>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</si>
  <si>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</si>
  <si>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</si>
  <si>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</si>
  <si>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</si>
  <si>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</si>
  <si>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</si>
  <si>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</si>
  <si>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</si>
  <si>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</si>
  <si>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</si>
  <si>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</si>
  <si>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</si>
  <si>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</si>
  <si>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</si>
  <si>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</si>
  <si>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</si>
  <si>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</si>
  <si>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</si>
  <si>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</si>
  <si>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</si>
  <si>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</si>
  <si>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</si>
  <si>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</si>
  <si>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</si>
  <si>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</si>
  <si>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</si>
  <si>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</si>
  <si>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</si>
  <si>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</si>
  <si>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</si>
  <si>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</si>
  <si>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</si>
  <si>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</si>
  <si>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</si>
  <si>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</si>
  <si>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</si>
  <si>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</si>
  <si>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</si>
  <si>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</si>
  <si>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</si>
  <si>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</si>
  <si>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</si>
  <si>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</si>
  <si>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</si>
  <si>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</si>
  <si>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</si>
  <si>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</si>
  <si>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</si>
  <si>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</si>
  <si>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</si>
  <si>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</si>
  <si>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</si>
  <si>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</si>
  <si>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</si>
  <si>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</si>
  <si>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</si>
  <si>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</si>
  <si>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</si>
  <si>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</si>
  <si>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</si>
  <si>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</si>
  <si>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</si>
  <si>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</si>
  <si>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</si>
  <si>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</si>
  <si>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</si>
  <si>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</si>
  <si>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</si>
  <si>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</si>
  <si>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</si>
  <si>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</si>
  <si>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</si>
  <si>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</si>
  <si>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</si>
  <si>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</si>
  <si>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</si>
  <si>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</si>
  <si>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</si>
  <si>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</si>
  <si>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</si>
  <si>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</si>
  <si>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</si>
  <si>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</si>
  <si>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</si>
  <si>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</si>
  <si>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</si>
  <si>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</si>
  <si>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</si>
  <si>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</si>
  <si>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</si>
  <si>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</si>
  <si>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</si>
  <si>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</si>
  <si>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</si>
  <si>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</si>
  <si>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</si>
  <si>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</si>
  <si>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</si>
  <si>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</si>
  <si>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</si>
  <si>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</si>
  <si>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</si>
  <si>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</si>
  <si>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</si>
  <si>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</si>
  <si>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</si>
  <si>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</si>
  <si>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</si>
  <si>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</si>
  <si>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</si>
  <si>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</si>
  <si>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</si>
  <si>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</si>
  <si>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</si>
  <si>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</si>
  <si>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</si>
  <si>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</si>
  <si>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</si>
  <si>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</si>
  <si>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</si>
  <si>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</si>
  <si>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</si>
  <si>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</si>
  <si>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</si>
  <si>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</si>
  <si>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</si>
  <si>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</si>
  <si>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</si>
  <si>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</si>
  <si>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</si>
  <si>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</si>
  <si>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</si>
  <si>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</si>
  <si>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</si>
  <si>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</si>
  <si>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</si>
  <si>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</si>
  <si>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</si>
  <si>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</si>
  <si>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</si>
  <si>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</si>
  <si>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</si>
  <si>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</si>
  <si>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</si>
  <si>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</si>
  <si>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</si>
  <si>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</si>
  <si>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</si>
  <si>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</si>
  <si>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</si>
  <si>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</si>
  <si>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</si>
  <si>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</si>
  <si>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</si>
  <si>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</si>
  <si>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</si>
  <si>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</si>
  <si>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</si>
  <si>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</si>
  <si>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</si>
  <si>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</si>
  <si>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</si>
  <si>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</si>
  <si>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</si>
  <si>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</si>
  <si>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</si>
  <si>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</si>
  <si>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</si>
  <si>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</si>
  <si>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</si>
  <si>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</si>
  <si>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</si>
  <si>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</si>
  <si>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</si>
  <si>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</si>
  <si>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</si>
  <si>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</si>
  <si>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</si>
  <si>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</si>
  <si>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</si>
  <si>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</si>
  <si>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</si>
  <si>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</si>
  <si>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</si>
  <si>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</si>
  <si>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</si>
  <si>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</si>
  <si>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</si>
  <si>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</si>
  <si>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</si>
  <si>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</si>
  <si>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</si>
  <si>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</si>
  <si>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</si>
  <si>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</si>
  <si>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</si>
  <si>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</si>
  <si>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</si>
  <si>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</si>
  <si>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</si>
  <si>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</si>
  <si>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</si>
  <si>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</si>
  <si>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</si>
  <si>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</si>
  <si>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</si>
  <si>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</si>
  <si>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</si>
  <si>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</si>
  <si>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</si>
  <si>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</si>
  <si>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</si>
  <si>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</si>
  <si>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</si>
  <si>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</si>
  <si>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</si>
  <si>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</si>
  <si>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</si>
  <si>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</si>
  <si>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</si>
  <si>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</si>
  <si>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</si>
  <si>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</si>
  <si>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</si>
  <si>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</si>
  <si>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</si>
  <si>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</si>
  <si>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</si>
  <si>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</si>
  <si>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</si>
  <si>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</si>
  <si>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</si>
  <si>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</si>
  <si>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</si>
  <si>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</si>
  <si>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</si>
  <si>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</si>
  <si>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</si>
  <si>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</si>
  <si>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</si>
  <si>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</si>
  <si>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</si>
  <si>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</si>
  <si>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</si>
  <si>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</si>
  <si>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</si>
  <si>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</si>
  <si>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</si>
  <si>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</si>
  <si>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</si>
  <si>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</si>
  <si>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</si>
  <si>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</si>
  <si>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</si>
  <si>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</si>
  <si>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</si>
  <si>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</si>
  <si>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</si>
  <si>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</si>
  <si>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</si>
  <si>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</si>
  <si>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</si>
  <si>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</si>
  <si>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</si>
  <si>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</si>
  <si>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</si>
  <si>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</si>
  <si>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</si>
  <si>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</si>
  <si>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</si>
  <si>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</si>
  <si>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</si>
  <si>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</si>
  <si>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</si>
  <si>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</si>
  <si>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</si>
  <si>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</si>
  <si>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</si>
  <si>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</si>
  <si>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</si>
  <si>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</si>
  <si>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</si>
  <si>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</si>
  <si>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</si>
  <si>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</si>
  <si>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</si>
  <si>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</si>
  <si>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</si>
  <si>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</si>
  <si>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</si>
  <si>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</si>
  <si>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</si>
  <si>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</si>
  <si>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</si>
  <si>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</si>
  <si>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</si>
  <si>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</si>
  <si>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</si>
  <si>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</si>
  <si>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</si>
  <si>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</si>
  <si>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</si>
  <si>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</si>
  <si>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</si>
  <si>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</si>
  <si>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</si>
  <si>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</si>
  <si>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</si>
  <si>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</si>
  <si>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</si>
  <si>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</si>
  <si>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</si>
  <si>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</si>
  <si>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</si>
  <si>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</si>
  <si>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</si>
  <si>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</si>
  <si>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</si>
  <si>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</si>
  <si>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</si>
  <si>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</si>
  <si>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</si>
  <si>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</si>
  <si>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</si>
  <si>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</si>
  <si>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</si>
  <si>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</si>
  <si>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</si>
  <si>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</si>
  <si>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</si>
  <si>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</si>
  <si>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</si>
  <si>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</si>
  <si>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</si>
  <si>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</si>
  <si>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</si>
  <si>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</si>
  <si>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</si>
  <si>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</si>
  <si>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</si>
  <si>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</si>
  <si>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</si>
  <si>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</si>
  <si>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</si>
  <si>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</si>
  <si>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</si>
  <si>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</si>
  <si>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</si>
  <si>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</si>
  <si>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</si>
  <si>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</si>
  <si>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</si>
  <si>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</si>
  <si>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</si>
  <si>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</si>
  <si>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</si>
  <si>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</si>
  <si>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</si>
  <si>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</si>
  <si>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</si>
  <si>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</si>
  <si>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</si>
  <si>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</si>
  <si>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</si>
  <si>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</si>
  <si>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</si>
  <si>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</si>
  <si>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</si>
  <si>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</si>
  <si>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</si>
  <si>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</si>
  <si>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</si>
  <si>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</si>
  <si>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</si>
  <si>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</si>
  <si>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</si>
  <si>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</si>
  <si>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</si>
  <si>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</si>
  <si>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</si>
  <si>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</si>
  <si>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</si>
  <si>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</si>
  <si>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</si>
  <si>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</si>
  <si>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</si>
  <si>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</si>
  <si>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</si>
  <si>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</si>
  <si>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</si>
  <si>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</si>
  <si>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</si>
  <si>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</si>
  <si>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</si>
  <si>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</si>
  <si>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</si>
  <si>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</si>
  <si>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</si>
  <si>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</si>
  <si>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</si>
  <si>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</si>
  <si>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</si>
  <si>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</si>
  <si>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</si>
  <si>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</si>
  <si>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</si>
  <si>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</si>
  <si>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</si>
  <si>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</si>
  <si>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</si>
  <si>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</si>
  <si>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</si>
  <si>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</si>
  <si>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</si>
  <si>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</si>
  <si>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</si>
  <si>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</si>
  <si>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</si>
  <si>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</si>
  <si>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</si>
  <si>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</si>
  <si>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</si>
  <si>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</si>
  <si>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</si>
  <si>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</si>
  <si>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</si>
  <si>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</si>
  <si>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</si>
  <si>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</si>
  <si>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</si>
  <si>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</si>
  <si>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</si>
  <si>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</si>
  <si>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</si>
  <si>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</si>
  <si>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</si>
  <si>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</si>
  <si>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</si>
  <si>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</si>
  <si>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</si>
  <si>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</si>
  <si>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</si>
  <si>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</si>
  <si>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</si>
  <si>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</si>
  <si>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</si>
  <si>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</si>
  <si>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</si>
  <si>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</si>
  <si>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</si>
  <si>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</si>
  <si>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</si>
  <si>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</si>
  <si>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</si>
  <si>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</si>
  <si>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</si>
  <si>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</si>
  <si>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</si>
  <si>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</si>
  <si>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</si>
  <si>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</si>
  <si>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</si>
  <si>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</si>
  <si>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</si>
  <si>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</si>
  <si>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</si>
  <si>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</si>
  <si>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</si>
  <si>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</si>
  <si>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</si>
  <si>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</si>
  <si>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</si>
  <si>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</si>
  <si>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</si>
  <si>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</si>
  <si>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</si>
  <si>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</si>
  <si>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</si>
  <si>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</si>
  <si>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</si>
  <si>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</si>
  <si>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</si>
  <si>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</si>
  <si>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</si>
  <si>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</si>
  <si>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</si>
  <si>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</si>
  <si>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</si>
  <si>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</si>
  <si>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</si>
  <si>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</si>
  <si>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</si>
  <si>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</si>
  <si>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</si>
  <si>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</si>
  <si>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</si>
  <si>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</si>
  <si>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</si>
  <si>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</si>
  <si>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</si>
  <si>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</si>
  <si>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</si>
  <si>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</si>
  <si>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</si>
  <si>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</si>
  <si>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</si>
  <si>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</si>
  <si>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</si>
  <si>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</si>
  <si>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</si>
  <si>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</si>
  <si>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</si>
  <si>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</si>
  <si>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</si>
  <si>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</si>
  <si>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</si>
  <si>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</si>
  <si>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</si>
  <si>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</si>
  <si>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</si>
  <si>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</si>
  <si>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</si>
  <si>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</si>
  <si>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</si>
  <si>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</si>
  <si>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</si>
  <si>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</si>
  <si>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</si>
  <si>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</si>
  <si>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</si>
  <si>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</si>
  <si>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</si>
  <si>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</si>
  <si>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</si>
  <si>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</si>
  <si>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</si>
  <si>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</si>
  <si>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</si>
  <si>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</si>
  <si>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</si>
  <si>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</si>
  <si>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</si>
  <si>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</si>
  <si>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</si>
  <si>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</si>
  <si>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</si>
  <si>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</si>
  <si>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</si>
  <si>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</si>
  <si>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</si>
  <si>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</si>
  <si>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</si>
  <si>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</si>
  <si>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</si>
  <si>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</si>
  <si>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</si>
  <si>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</si>
  <si>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</si>
  <si>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</si>
  <si>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</si>
  <si>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</si>
  <si>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</si>
  <si>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</si>
  <si>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</si>
  <si>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</si>
  <si>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</si>
  <si>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</si>
  <si>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</si>
  <si>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</si>
  <si>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</si>
  <si>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</si>
  <si>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</si>
  <si>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</si>
  <si>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</si>
  <si>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</si>
  <si>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</si>
  <si>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</si>
  <si>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</si>
  <si>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</si>
  <si>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</si>
  <si>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</si>
  <si>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</si>
  <si>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</si>
  <si>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</si>
  <si>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</si>
  <si>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</si>
  <si>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</si>
  <si>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</si>
  <si>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</si>
  <si>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</si>
  <si>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</si>
  <si>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</si>
  <si>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</si>
  <si>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</si>
  <si>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</si>
  <si>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</si>
  <si>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</si>
  <si>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</si>
  <si>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</si>
  <si>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</si>
  <si>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</si>
  <si>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</si>
  <si>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</si>
  <si>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</si>
  <si>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</si>
  <si>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</si>
  <si>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</si>
  <si>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</si>
  <si>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</si>
  <si>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</si>
  <si>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</si>
  <si>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</si>
  <si>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</si>
  <si>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</si>
  <si>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</si>
  <si>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</si>
  <si>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</si>
  <si>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</si>
  <si>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</si>
  <si>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</si>
  <si>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</si>
  <si>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</si>
  <si>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</si>
  <si>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</si>
  <si>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</si>
  <si>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</si>
  <si>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</si>
  <si>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</si>
  <si>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</si>
  <si>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</si>
  <si>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</si>
  <si>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</si>
  <si>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</si>
  <si>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</si>
  <si>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</si>
  <si>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</si>
  <si>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</si>
  <si>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</si>
  <si>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</si>
  <si>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</si>
  <si>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</si>
  <si>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</si>
  <si>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</si>
  <si>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</si>
  <si>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</si>
  <si>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</si>
  <si>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</si>
  <si>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</si>
  <si>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</si>
  <si>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</si>
  <si>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</si>
  <si>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</si>
  <si>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</si>
  <si>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</si>
  <si>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</si>
  <si>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</si>
  <si>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</si>
  <si>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</si>
  <si>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</si>
  <si>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</si>
  <si>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</si>
  <si>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</si>
  <si>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</si>
  <si>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</si>
  <si>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</si>
  <si>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</si>
  <si>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</si>
  <si>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</si>
  <si>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</si>
  <si>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</si>
  <si>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</si>
  <si>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</si>
  <si>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</si>
  <si>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</si>
  <si>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</si>
  <si>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</si>
  <si>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</si>
  <si>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</si>
  <si>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</si>
  <si>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</si>
  <si>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</si>
  <si>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</si>
  <si>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</si>
  <si>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</si>
  <si>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</si>
  <si>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</si>
  <si>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</si>
  <si>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</si>
  <si>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</si>
  <si>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</si>
  <si>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</si>
  <si>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</si>
  <si>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</si>
  <si>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</si>
  <si>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</si>
  <si>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</si>
  <si>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</si>
  <si>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</si>
  <si>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</si>
  <si>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</si>
  <si>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</si>
  <si>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</si>
  <si>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</si>
  <si>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</si>
  <si>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</si>
  <si>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</si>
  <si>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</si>
  <si>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</si>
  <si>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</si>
  <si>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</si>
  <si>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</si>
  <si>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</si>
  <si>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</si>
  <si>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</si>
  <si>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</si>
  <si>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</si>
  <si>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</si>
  <si>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</si>
  <si>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</si>
  <si>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</si>
  <si>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</si>
  <si>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</si>
  <si>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</si>
  <si>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</si>
  <si>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</si>
  <si>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</si>
  <si>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</si>
  <si>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</si>
  <si>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</si>
  <si>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</si>
  <si>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</si>
  <si>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</si>
  <si>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</si>
  <si>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</si>
  <si>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</si>
  <si>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</si>
  <si>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</si>
  <si>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</si>
  <si>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</si>
  <si>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</si>
  <si>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</si>
  <si>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</si>
  <si>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</si>
  <si>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</si>
  <si>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</si>
  <si>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</si>
  <si>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</si>
  <si>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</si>
  <si>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</si>
  <si>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</si>
  <si>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</si>
  <si>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</si>
  <si>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</si>
  <si>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</si>
  <si>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</si>
  <si>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</si>
  <si>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</si>
  <si>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</si>
  <si>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</si>
  <si>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</si>
  <si>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</si>
  <si>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</si>
  <si>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</si>
  <si>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</si>
  <si>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</si>
  <si>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</si>
  <si>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</si>
  <si>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</si>
  <si>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</si>
  <si>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</si>
  <si>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</si>
  <si>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</si>
  <si>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</si>
  <si>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</si>
  <si>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</si>
  <si>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</si>
  <si>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</si>
  <si>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</si>
  <si>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</si>
  <si>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</si>
  <si>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</si>
  <si>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</si>
  <si>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</si>
  <si>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</si>
  <si>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</si>
  <si>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</si>
  <si>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</si>
  <si>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</si>
  <si>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</si>
  <si>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</si>
  <si>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</si>
  <si>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</si>
  <si>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</si>
  <si>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</si>
  <si>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</si>
  <si>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</si>
  <si>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</si>
  <si>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</si>
  <si>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</si>
  <si>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</si>
  <si>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</si>
  <si>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</si>
  <si>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</si>
  <si>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</si>
  <si>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</si>
  <si>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</si>
  <si>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</si>
  <si>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</si>
  <si>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</si>
  <si>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</si>
  <si>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</si>
  <si>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</si>
  <si>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</si>
  <si>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</si>
  <si>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</si>
  <si>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</si>
  <si>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</si>
  <si>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</si>
  <si>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</si>
  <si>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</si>
  <si>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</si>
  <si>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</si>
  <si>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</si>
  <si>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</si>
  <si>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</si>
  <si>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</si>
  <si>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</si>
  <si>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</si>
  <si>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</si>
  <si>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</si>
  <si>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</si>
  <si>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</si>
  <si>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</si>
  <si>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</si>
  <si>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</si>
  <si>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</si>
  <si>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</si>
  <si>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</si>
  <si>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</si>
  <si>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</si>
  <si>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</si>
  <si>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</si>
  <si>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</si>
  <si>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</si>
  <si>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</si>
  <si>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</si>
  <si>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</si>
  <si>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</si>
  <si>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</si>
  <si>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</si>
  <si>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</si>
  <si>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</si>
  <si>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</si>
  <si>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</si>
  <si>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</si>
  <si>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</si>
  <si>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</si>
  <si>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</si>
  <si>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</si>
  <si>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</si>
  <si>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</si>
  <si>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</si>
  <si>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</si>
  <si>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</si>
  <si>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</si>
  <si>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</si>
  <si>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</si>
  <si>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</si>
  <si>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</si>
  <si>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</si>
  <si>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</si>
  <si>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</si>
  <si>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</si>
  <si>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</si>
  <si>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</si>
  <si>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</si>
  <si>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</si>
  <si>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</si>
  <si>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</si>
  <si>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</si>
  <si>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</si>
  <si>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</si>
  <si>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</si>
  <si>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</si>
  <si>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</si>
  <si>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</si>
  <si>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</si>
  <si>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</si>
  <si>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</si>
  <si>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</si>
  <si>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</si>
  <si>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</si>
  <si>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</si>
  <si>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</si>
  <si>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</si>
  <si>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</si>
  <si>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</si>
  <si>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</si>
  <si>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</si>
  <si>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</si>
  <si>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</si>
  <si>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</si>
  <si>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</si>
  <si>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</si>
  <si>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</si>
  <si>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</si>
  <si>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</si>
  <si>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</si>
  <si>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</si>
  <si>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</si>
  <si>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</si>
  <si>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</si>
  <si>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</si>
  <si>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</si>
  <si>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</si>
  <si>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</si>
  <si>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</si>
  <si>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</si>
  <si>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</si>
  <si>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</si>
  <si>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</si>
  <si>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</si>
  <si>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</si>
  <si>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</si>
  <si>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</si>
  <si>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</si>
  <si>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</si>
  <si>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</si>
  <si>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</si>
  <si>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</si>
  <si>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</si>
  <si>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</si>
  <si>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</si>
  <si>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</si>
  <si>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</si>
  <si>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</si>
  <si>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</si>
  <si>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</si>
  <si>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</si>
  <si>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</si>
  <si>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</si>
  <si>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</si>
  <si>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</si>
  <si>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</si>
  <si>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</si>
  <si>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</si>
  <si>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</si>
  <si>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</si>
  <si>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</si>
  <si>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</si>
  <si>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</si>
  <si>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</si>
  <si>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</si>
  <si>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</si>
  <si>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</si>
  <si>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</si>
  <si>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</si>
  <si>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</si>
  <si>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</si>
  <si>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</si>
  <si>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</si>
  <si>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</si>
  <si>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</si>
  <si>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</si>
  <si>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</si>
  <si>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</si>
  <si>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</si>
  <si>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</si>
  <si>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</si>
  <si>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</si>
  <si>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</si>
  <si>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</si>
  <si>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</si>
  <si>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</si>
  <si>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</si>
  <si>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</si>
  <si>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</si>
  <si>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</si>
  <si>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</si>
  <si>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</si>
  <si>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</si>
  <si>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</si>
  <si>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</si>
  <si>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</si>
  <si>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</si>
  <si>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</si>
  <si>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</si>
  <si>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</si>
  <si>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</si>
  <si>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</si>
  <si>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</si>
  <si>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</si>
  <si>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</si>
  <si>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</si>
  <si>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</si>
  <si>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</si>
  <si>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</si>
  <si>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</si>
  <si>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</si>
  <si>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</si>
  <si>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</si>
  <si>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</si>
  <si>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</si>
  <si>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</si>
  <si>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</si>
  <si>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</si>
  <si>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</si>
  <si>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</si>
  <si>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</si>
  <si>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</si>
  <si>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</si>
  <si>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</si>
  <si>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</si>
  <si>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</si>
  <si>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</si>
  <si>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</si>
  <si>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</si>
  <si>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</si>
  <si>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</si>
  <si>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</si>
  <si>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</si>
  <si>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</si>
  <si>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</si>
  <si>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</si>
  <si>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</si>
  <si>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</si>
  <si>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</si>
  <si>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</si>
  <si>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</si>
  <si>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</si>
  <si>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</si>
  <si>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</si>
  <si>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</si>
  <si>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</si>
  <si>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</si>
  <si>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</si>
  <si>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</si>
  <si>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</si>
  <si>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</si>
  <si>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</si>
  <si>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</si>
  <si>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</si>
  <si>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</si>
  <si>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</si>
  <si>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</si>
  <si>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</si>
  <si>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</si>
  <si>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</si>
  <si>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</si>
  <si>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</si>
  <si>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</si>
  <si>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</si>
  <si>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</si>
  <si>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</si>
  <si>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</si>
  <si>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</si>
  <si>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</si>
  <si>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</si>
  <si>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</si>
  <si>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</si>
  <si>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</si>
  <si>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</si>
  <si>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</si>
  <si>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</si>
  <si>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</si>
  <si>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</si>
  <si>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</si>
  <si>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</si>
  <si>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</si>
  <si>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</si>
  <si>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</si>
  <si>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</si>
  <si>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</si>
  <si>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</si>
  <si>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</si>
  <si>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</si>
  <si>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</si>
  <si>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</si>
  <si>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</si>
  <si>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</si>
  <si>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</si>
  <si>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</si>
  <si>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</si>
  <si>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</si>
  <si>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</si>
  <si>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</si>
  <si>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</si>
  <si>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</si>
  <si>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</si>
  <si>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</si>
  <si>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</si>
  <si>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</si>
  <si>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</si>
  <si>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</si>
  <si>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</si>
  <si>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</si>
  <si>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</si>
  <si>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</si>
  <si>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</si>
  <si>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</si>
  <si>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</si>
  <si>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</si>
  <si>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</si>
  <si>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</si>
  <si>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</si>
  <si>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</si>
  <si>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</si>
  <si>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</si>
  <si>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</si>
  <si>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</si>
  <si>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</si>
  <si>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</si>
  <si>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</si>
  <si>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</si>
  <si>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</si>
  <si>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</si>
  <si>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</si>
  <si>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</si>
  <si>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</si>
  <si>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</si>
  <si>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</si>
  <si>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</si>
  <si>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</si>
  <si>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</si>
  <si>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</si>
  <si>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</si>
  <si>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</si>
  <si>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</si>
  <si>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</si>
  <si>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</si>
  <si>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</si>
  <si>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</si>
  <si>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</si>
  <si>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</si>
  <si>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</si>
  <si>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</si>
  <si>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</si>
  <si>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</si>
  <si>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</si>
  <si>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</si>
  <si>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</si>
  <si>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</si>
  <si>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</si>
  <si>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</si>
  <si>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</si>
  <si>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</si>
  <si>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</si>
  <si>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</si>
  <si>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</si>
  <si>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</si>
  <si>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</si>
  <si>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</si>
  <si>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</si>
  <si>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</si>
  <si>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</si>
  <si>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</si>
  <si>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</si>
  <si>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</si>
  <si>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</si>
  <si>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</si>
  <si>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</si>
  <si>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</si>
  <si>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</si>
  <si>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</si>
  <si>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</si>
  <si>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</si>
  <si>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</si>
  <si>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</si>
  <si>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</si>
  <si>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</si>
  <si>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</si>
  <si>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</si>
  <si>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</si>
  <si>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</si>
  <si>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</si>
  <si>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</si>
  <si>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</si>
  <si>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</si>
  <si>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</si>
  <si>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</si>
  <si>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</si>
  <si>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</si>
  <si>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</si>
  <si>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</si>
  <si>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</si>
  <si>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</si>
  <si>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</si>
  <si>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</si>
  <si>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</si>
  <si>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</si>
  <si>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</si>
  <si>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</si>
  <si>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</si>
  <si>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</si>
  <si>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</si>
  <si>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</si>
  <si>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</si>
  <si>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</si>
  <si>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</si>
  <si>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</si>
  <si>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</si>
  <si>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</si>
  <si>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</si>
  <si>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</si>
  <si>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</si>
  <si>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</si>
  <si>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</si>
  <si>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</si>
  <si>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</si>
  <si>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</si>
  <si>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</si>
  <si>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</si>
  <si>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</si>
  <si>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</si>
  <si>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</si>
  <si>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</si>
  <si>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</si>
  <si>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</si>
  <si>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</si>
  <si>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</si>
  <si>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</si>
  <si>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</si>
  <si>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</si>
  <si>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</si>
  <si>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</si>
  <si>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</si>
  <si>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</si>
  <si>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</si>
  <si>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</si>
  <si>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</si>
  <si>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</si>
  <si>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</si>
  <si>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</si>
  <si>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</si>
  <si>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</si>
  <si>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</si>
  <si>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</si>
  <si>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</si>
  <si>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</si>
  <si>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</si>
  <si>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</si>
  <si>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</si>
  <si>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</si>
  <si>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</si>
  <si>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</si>
  <si>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</si>
  <si>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</si>
  <si>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</si>
  <si>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</si>
  <si>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</si>
  <si>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</si>
  <si>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</si>
  <si>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</si>
  <si>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</si>
  <si>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</si>
  <si>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</si>
  <si>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</si>
  <si>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</si>
  <si>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</si>
  <si>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</si>
  <si>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</si>
  <si>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</si>
  <si>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</si>
  <si>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</si>
  <si>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</si>
  <si>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</si>
  <si>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</si>
  <si>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</si>
  <si>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</si>
  <si>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</si>
  <si>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</si>
  <si>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</si>
  <si>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</si>
  <si>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</si>
  <si>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</si>
  <si>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</si>
  <si>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</si>
  <si>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</si>
  <si>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</si>
  <si>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</si>
  <si>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</si>
  <si>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</si>
  <si>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</si>
  <si>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</si>
  <si>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</si>
  <si>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</si>
  <si>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</si>
  <si>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</si>
  <si>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</si>
  <si>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</si>
  <si>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</si>
  <si>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</si>
  <si>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</si>
  <si>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</si>
  <si>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</si>
  <si>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</si>
  <si>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</si>
  <si>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</si>
  <si>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</si>
  <si>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</si>
  <si>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</si>
  <si>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</si>
  <si>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</si>
  <si>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</si>
  <si>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</si>
  <si>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</si>
  <si>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</si>
  <si>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</si>
  <si>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</si>
  <si>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</si>
  <si>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</si>
  <si>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</si>
  <si>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</si>
  <si>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</si>
  <si>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</si>
  <si>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</si>
  <si>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</si>
  <si>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</si>
  <si>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</si>
  <si>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</si>
  <si>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</si>
  <si>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</si>
  <si>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</si>
  <si>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</si>
  <si>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</si>
  <si>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</si>
  <si>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</si>
  <si>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</si>
  <si>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</si>
  <si>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</si>
  <si>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</si>
  <si>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</si>
  <si>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</si>
  <si>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</si>
  <si>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</si>
  <si>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</si>
  <si>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</si>
  <si>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</si>
  <si>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</si>
  <si>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</si>
  <si>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</si>
  <si>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</si>
  <si>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</si>
  <si>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</si>
  <si>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</si>
  <si>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</si>
  <si>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</si>
  <si>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</si>
  <si>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</si>
  <si>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</si>
  <si>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</si>
  <si>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</si>
  <si>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</si>
  <si>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</si>
  <si>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</si>
  <si>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</si>
  <si>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</si>
  <si>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</si>
  <si>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</si>
  <si>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</si>
  <si>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</si>
  <si>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</si>
  <si>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</si>
  <si>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</si>
  <si>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</si>
  <si>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</si>
  <si>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</si>
  <si>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</si>
  <si>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</si>
  <si>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</si>
  <si>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</si>
  <si>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</si>
  <si>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</si>
  <si>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</si>
  <si>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</si>
  <si>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</si>
  <si>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</si>
  <si>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</si>
  <si>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</si>
  <si>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</si>
  <si>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</si>
  <si>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</si>
  <si>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</si>
  <si>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</si>
  <si>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</si>
  <si>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</si>
  <si>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</si>
  <si>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</si>
  <si>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</si>
  <si>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</si>
  <si>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</si>
  <si>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</si>
  <si>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</si>
  <si>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</si>
  <si>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</si>
  <si>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</si>
  <si>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</si>
  <si>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</si>
  <si>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</si>
  <si>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</si>
  <si>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</si>
  <si>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</si>
  <si>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</si>
  <si>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</si>
  <si>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</si>
  <si>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</si>
  <si>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</si>
  <si>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</si>
  <si>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</si>
  <si>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</si>
  <si>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</si>
  <si>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</si>
  <si>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</si>
  <si>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</si>
  <si>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</si>
  <si>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</si>
  <si>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</si>
  <si>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</si>
  <si>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</si>
  <si>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</si>
  <si>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</si>
  <si>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</si>
  <si>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</si>
  <si>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</si>
  <si>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</si>
  <si>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</si>
  <si>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</si>
  <si>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</si>
  <si>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</si>
  <si>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</si>
  <si>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</si>
  <si>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</si>
  <si>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</si>
  <si>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</si>
  <si>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</si>
  <si>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</si>
  <si>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</si>
  <si>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</si>
  <si>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</si>
  <si>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</si>
  <si>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</si>
  <si>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</si>
  <si>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</si>
  <si>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</si>
  <si>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</si>
  <si>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</si>
  <si>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</si>
  <si>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</si>
  <si>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</si>
  <si>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</si>
  <si>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</si>
  <si>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</si>
  <si>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</si>
  <si>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</si>
  <si>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</si>
  <si>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</si>
  <si>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</si>
  <si>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</si>
  <si>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</si>
  <si>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</si>
  <si>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</si>
  <si>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</si>
  <si>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</si>
  <si>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</si>
  <si>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</si>
  <si>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</si>
  <si>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</si>
  <si>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</si>
  <si>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</si>
  <si>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</si>
  <si>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</si>
  <si>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</si>
  <si>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</si>
  <si>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</si>
  <si>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</si>
  <si>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</si>
  <si>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</si>
  <si>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</si>
  <si>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</si>
  <si>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</si>
  <si>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</si>
  <si>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</si>
  <si>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</si>
  <si>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</si>
  <si>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</si>
  <si>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</si>
  <si>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</si>
  <si>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</si>
  <si>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</si>
  <si>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</si>
  <si>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</si>
  <si>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</si>
  <si>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</si>
  <si>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</si>
  <si>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</si>
  <si>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</si>
  <si>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</si>
  <si>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</si>
  <si>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</si>
  <si>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</si>
  <si>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</si>
  <si>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</si>
  <si>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</si>
  <si>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</si>
  <si>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</si>
  <si>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</si>
  <si>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</si>
  <si>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</si>
  <si>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</si>
  <si>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</si>
  <si>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</si>
  <si>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</si>
  <si>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</si>
  <si>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</si>
  <si>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</si>
  <si>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</si>
  <si>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</si>
  <si>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</si>
  <si>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</si>
  <si>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</si>
  <si>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</si>
  <si>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</si>
  <si>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</si>
  <si>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</si>
  <si>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</si>
  <si>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</si>
  <si>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</si>
  <si>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</si>
  <si>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</si>
  <si>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</si>
  <si>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</si>
  <si>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</si>
  <si>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</si>
  <si>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</si>
  <si>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</si>
  <si>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</si>
  <si>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</si>
  <si>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</si>
  <si>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</si>
  <si>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</si>
  <si>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</si>
  <si>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</si>
  <si>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</si>
  <si>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</si>
  <si>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</si>
  <si>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</si>
  <si>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</si>
  <si>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</si>
  <si>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</si>
  <si>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</si>
  <si>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</si>
  <si>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</si>
  <si>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</si>
  <si>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</si>
  <si>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</si>
  <si>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</si>
  <si>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</si>
  <si>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</si>
  <si>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</si>
  <si>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</si>
  <si>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</si>
  <si>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</si>
  <si>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</si>
  <si>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</si>
  <si>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</si>
  <si>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</si>
  <si>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</si>
  <si>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</si>
  <si>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</si>
  <si>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</si>
  <si>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</si>
  <si>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</si>
  <si>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</si>
  <si>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</si>
  <si>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</si>
  <si>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</si>
  <si>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</si>
  <si>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</si>
  <si>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</si>
  <si>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</si>
  <si>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</si>
  <si>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</si>
  <si>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</si>
  <si>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</si>
  <si>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</si>
  <si>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</si>
  <si>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</si>
  <si>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</si>
  <si>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</si>
  <si>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</si>
  <si>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</si>
  <si>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</si>
  <si>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</si>
  <si>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</si>
  <si>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</si>
  <si>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</si>
  <si>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</si>
  <si>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</si>
  <si>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</si>
  <si>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</si>
  <si>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</si>
  <si>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</si>
  <si>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</si>
  <si>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</si>
  <si>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</si>
  <si>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</si>
  <si>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</si>
  <si>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</si>
  <si>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</si>
  <si>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</si>
  <si>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</si>
  <si>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</si>
  <si>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</si>
  <si>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</si>
  <si>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</si>
  <si>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</si>
  <si>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</si>
  <si>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</si>
  <si>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</si>
  <si>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</si>
  <si>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</si>
  <si>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</si>
  <si>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</si>
  <si>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</si>
  <si>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</si>
  <si>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</si>
  <si>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</si>
  <si>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</si>
  <si>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</si>
  <si>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</si>
  <si>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</si>
  <si>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</si>
  <si>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</si>
  <si>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</si>
  <si>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</si>
  <si>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</si>
  <si>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</si>
  <si>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</si>
  <si>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</si>
  <si>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</si>
  <si>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</si>
  <si>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</si>
  <si>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</si>
  <si>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</si>
  <si>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</si>
  <si>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</si>
  <si>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</si>
  <si>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</si>
  <si>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</si>
  <si>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</si>
  <si>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</si>
  <si>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</si>
  <si>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</si>
  <si>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</si>
  <si>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</si>
  <si>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</si>
  <si>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</si>
  <si>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</si>
  <si>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</si>
  <si>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</si>
  <si>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</si>
  <si>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</si>
  <si>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</si>
  <si>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</si>
  <si>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</si>
  <si>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</si>
  <si>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</si>
  <si>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</si>
  <si>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</si>
  <si>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</si>
  <si>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</si>
  <si>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</si>
  <si>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</si>
  <si>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</si>
  <si>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</si>
  <si>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</si>
  <si>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</si>
  <si>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</si>
  <si>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</si>
  <si>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</si>
  <si>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</si>
  <si>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</si>
  <si>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</si>
  <si>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</si>
  <si>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</si>
  <si>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</si>
  <si>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</si>
  <si>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</si>
  <si>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</si>
  <si>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</si>
  <si>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</si>
  <si>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</si>
  <si>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</si>
  <si>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</si>
  <si>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</si>
  <si>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</si>
  <si>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</si>
  <si>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</si>
  <si>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</si>
  <si>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</si>
  <si>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</si>
  <si>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</si>
  <si>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</si>
  <si>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</si>
  <si>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</si>
  <si>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</si>
  <si>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</si>
  <si>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</si>
  <si>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</si>
  <si>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</si>
  <si>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</si>
  <si>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</si>
  <si>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</si>
  <si>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</si>
  <si>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</si>
  <si>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</si>
  <si>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</si>
  <si>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</si>
  <si>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</si>
  <si>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</si>
  <si>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</si>
  <si>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</si>
  <si>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</si>
  <si>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</si>
  <si>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</si>
  <si>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</si>
  <si>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</si>
  <si>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</si>
  <si>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</si>
  <si>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</si>
  <si>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</si>
  <si>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</si>
  <si>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</si>
  <si>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</si>
  <si>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</si>
  <si>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</si>
  <si>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</si>
  <si>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</si>
  <si>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</si>
  <si>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</si>
  <si>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</si>
  <si>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</si>
  <si>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</si>
  <si>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</si>
  <si>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</si>
  <si>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</si>
  <si>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</si>
  <si>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</si>
  <si>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</si>
  <si>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</si>
  <si>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</si>
  <si>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</si>
  <si>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</si>
  <si>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</si>
  <si>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</si>
  <si>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</si>
  <si>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</si>
  <si>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</si>
  <si>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</si>
  <si>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</si>
  <si>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</si>
  <si>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</si>
  <si>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</si>
  <si>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</si>
  <si>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</si>
  <si>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</si>
  <si>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</si>
  <si>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</si>
  <si>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</si>
  <si>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</si>
  <si>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</si>
  <si>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</si>
  <si>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</si>
  <si>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</si>
  <si>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</si>
  <si>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</si>
  <si>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</si>
  <si>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</si>
  <si>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</si>
  <si>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</si>
  <si>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</si>
  <si>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</si>
  <si>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</si>
  <si>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</si>
  <si>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</si>
  <si>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</si>
  <si>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</si>
  <si>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</si>
  <si>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</si>
  <si>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</si>
  <si>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</si>
  <si>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</si>
  <si>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</si>
  <si>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</si>
  <si>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</si>
  <si>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</si>
  <si>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</si>
  <si>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</si>
  <si>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</si>
  <si>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</si>
  <si>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</si>
  <si>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</si>
  <si>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</si>
  <si>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</si>
  <si>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</si>
  <si>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</si>
  <si>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</si>
  <si>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</si>
  <si>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</si>
  <si>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</si>
  <si>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</si>
  <si>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</si>
  <si>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</si>
  <si>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</si>
  <si>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</si>
  <si>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</si>
  <si>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</si>
  <si>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</si>
  <si>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</si>
  <si>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</si>
  <si>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</si>
  <si>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</si>
  <si>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</si>
  <si>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</si>
  <si>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</si>
  <si>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</si>
  <si>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</si>
  <si>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</si>
  <si>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</si>
  <si>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</si>
  <si>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</si>
  <si>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</si>
  <si>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</si>
  <si>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</si>
  <si>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</si>
  <si>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</si>
  <si>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</si>
  <si>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</si>
  <si>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</si>
  <si>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</si>
  <si>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</si>
  <si>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</si>
  <si>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</si>
  <si>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</si>
  <si>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</si>
  <si>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</si>
  <si>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</si>
  <si>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</si>
  <si>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</si>
  <si>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</si>
  <si>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</si>
  <si>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</si>
  <si>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</si>
  <si>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</si>
  <si>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</si>
  <si>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</si>
  <si>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</si>
  <si>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</si>
  <si>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</si>
  <si>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</si>
  <si>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</si>
  <si>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</si>
  <si>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</si>
  <si>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</si>
  <si>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</si>
  <si>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</si>
  <si>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</si>
  <si>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</si>
  <si>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</si>
  <si>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</si>
  <si>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</si>
  <si>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</si>
  <si>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</si>
  <si>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</si>
  <si>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</si>
  <si>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</si>
  <si>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</si>
  <si>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</si>
  <si>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</si>
  <si>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</si>
  <si>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</si>
  <si>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</si>
  <si>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</si>
  <si>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</si>
  <si>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</si>
  <si>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</si>
  <si>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</si>
  <si>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</si>
  <si>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</si>
  <si>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</si>
  <si>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</si>
  <si>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</si>
  <si>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</si>
  <si>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</si>
  <si>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</si>
  <si>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</si>
  <si>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</si>
  <si>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</si>
  <si>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</si>
  <si>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</si>
  <si>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</si>
  <si>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</si>
  <si>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</si>
  <si>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</si>
  <si>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</si>
  <si>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</si>
  <si>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</si>
  <si>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</si>
  <si>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</si>
  <si>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</si>
  <si>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</si>
  <si>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</si>
  <si>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</si>
  <si>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</si>
  <si>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</si>
  <si>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</si>
  <si>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</si>
  <si>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</si>
  <si>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</si>
  <si>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</si>
  <si>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</si>
  <si>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</si>
  <si>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</si>
  <si>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</si>
  <si>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</si>
  <si>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</si>
  <si>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</si>
  <si>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</si>
  <si>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</si>
  <si>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</si>
  <si>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</si>
  <si>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</si>
  <si>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</si>
  <si>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</si>
  <si>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</si>
  <si>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</si>
  <si>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</si>
  <si>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</si>
  <si>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</si>
  <si>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</si>
  <si>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</si>
  <si>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</si>
  <si>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</si>
  <si>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</si>
  <si>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</si>
  <si>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</si>
  <si>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</si>
  <si>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</si>
  <si>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</si>
  <si>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</si>
  <si>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</si>
  <si>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</si>
  <si>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</si>
  <si>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</si>
  <si>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</si>
  <si>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</si>
  <si>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</si>
  <si>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</si>
  <si>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</si>
  <si>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</si>
  <si>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</si>
  <si>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</si>
  <si>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</si>
  <si>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</si>
  <si>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</si>
  <si>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</si>
  <si>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</si>
  <si>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</si>
  <si>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</si>
  <si>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</si>
  <si>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</si>
  <si>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</si>
  <si>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</si>
  <si>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</si>
  <si>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</si>
  <si>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</si>
  <si>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</si>
  <si>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</si>
  <si>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</si>
  <si>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</si>
  <si>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</si>
  <si>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</si>
  <si>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</si>
  <si>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</si>
  <si>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</si>
  <si>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</si>
  <si>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</si>
  <si>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</si>
  <si>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</si>
  <si>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</si>
  <si>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</si>
  <si>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</si>
  <si>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</si>
  <si>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</si>
  <si>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</si>
  <si>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</si>
  <si>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</si>
  <si>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</si>
  <si>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</si>
  <si>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</si>
  <si>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</si>
  <si>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</si>
  <si>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</si>
  <si>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</si>
  <si>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</si>
  <si>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</si>
  <si>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</si>
  <si>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</si>
  <si>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</si>
  <si>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</si>
  <si>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</si>
  <si>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</si>
  <si>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</si>
  <si>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</si>
  <si>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</si>
  <si>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</si>
  <si>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</si>
  <si>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</si>
  <si>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</si>
  <si>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</si>
  <si>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</si>
  <si>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</si>
  <si>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</si>
  <si>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</si>
  <si>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</si>
  <si>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</si>
  <si>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</si>
  <si>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</si>
  <si>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</si>
  <si>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</si>
  <si>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</si>
  <si>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</si>
  <si>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</si>
  <si>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</si>
  <si>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</si>
  <si>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</si>
  <si>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</si>
  <si>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</si>
  <si>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</si>
  <si>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</si>
  <si>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</si>
  <si>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</si>
  <si>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</si>
  <si>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</si>
  <si>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</si>
  <si>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</si>
  <si>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</si>
  <si>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</si>
  <si>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</si>
  <si>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</si>
  <si>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</si>
  <si>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</si>
  <si>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</si>
  <si>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</si>
  <si>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</si>
  <si>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</si>
  <si>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</si>
  <si>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</si>
  <si>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</si>
  <si>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</si>
  <si>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</si>
  <si>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</si>
  <si>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</si>
  <si>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</si>
  <si>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</si>
  <si>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</si>
  <si>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</si>
  <si>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</si>
  <si>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</si>
  <si>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</si>
  <si>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</si>
  <si>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</si>
  <si>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</si>
  <si>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</si>
  <si>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</si>
  <si>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</si>
  <si>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</si>
  <si>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</si>
  <si>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</si>
  <si>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</si>
  <si>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</si>
  <si>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</si>
  <si>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</si>
  <si>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</si>
  <si>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</si>
  <si>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</si>
  <si>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</si>
  <si>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</si>
  <si>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</si>
  <si>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</si>
  <si>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</si>
  <si>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</si>
  <si>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</si>
  <si>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</si>
  <si>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</si>
  <si>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</si>
  <si>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</si>
  <si>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</si>
  <si>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</si>
  <si>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</si>
  <si>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</si>
  <si>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</si>
  <si>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</si>
  <si>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</si>
  <si>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</si>
  <si>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</si>
  <si>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</si>
  <si>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</si>
  <si>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</si>
  <si>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</si>
  <si>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</si>
  <si>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</si>
  <si>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</si>
  <si>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</si>
  <si>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</si>
  <si>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</si>
  <si>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</si>
  <si>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</si>
  <si>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</si>
  <si>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</si>
  <si>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</si>
  <si>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</si>
  <si>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</si>
  <si>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</si>
  <si>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</si>
  <si>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</si>
  <si>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</si>
  <si>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</si>
  <si>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</si>
  <si>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</si>
  <si>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</si>
  <si>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</si>
  <si>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</si>
  <si>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</si>
  <si>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</si>
  <si>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</si>
  <si>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</si>
  <si>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</si>
  <si>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</si>
  <si>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</si>
  <si>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</si>
  <si>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</si>
  <si>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</si>
  <si>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</si>
  <si>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</si>
  <si>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</si>
  <si>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</si>
  <si>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</si>
  <si>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</si>
  <si>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</si>
  <si>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</si>
  <si>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</si>
  <si>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</si>
  <si>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</si>
  <si>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</si>
  <si>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</si>
  <si>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</si>
  <si>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</si>
  <si>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</si>
  <si>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</si>
  <si>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</si>
  <si>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</si>
  <si>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</si>
  <si>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</si>
  <si>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</si>
  <si>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</si>
  <si>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</si>
  <si>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</si>
  <si>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</si>
  <si>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</si>
  <si>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</si>
  <si>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</si>
  <si>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</si>
  <si>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</si>
  <si>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</si>
  <si>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</si>
  <si>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</si>
  <si>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</si>
  <si>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</si>
  <si>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</si>
  <si>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</si>
  <si>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</si>
  <si>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</si>
  <si>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</si>
  <si>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</si>
  <si>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</si>
  <si>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</si>
  <si>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</si>
  <si>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</si>
  <si>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</si>
  <si>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</si>
  <si>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</si>
  <si>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</si>
  <si>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</si>
  <si>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</si>
  <si>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</si>
  <si>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</si>
  <si>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</si>
  <si>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</si>
  <si>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</si>
  <si>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</si>
  <si>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</si>
  <si>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</si>
  <si>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</si>
  <si>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</si>
  <si>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</si>
  <si>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</si>
  <si>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</si>
  <si>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</si>
  <si>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</si>
  <si>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</si>
  <si>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</si>
  <si>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</si>
  <si>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</si>
  <si>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</si>
  <si>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</si>
  <si>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</si>
  <si>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</si>
  <si>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</si>
  <si>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</si>
  <si>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</si>
  <si>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</si>
  <si>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</si>
  <si>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</si>
  <si>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</si>
  <si>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</si>
  <si>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</si>
  <si>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</si>
  <si>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</si>
  <si>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</si>
  <si>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</si>
  <si>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</si>
  <si>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</si>
  <si>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</si>
  <si>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</si>
  <si>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</si>
  <si>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</si>
  <si>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</si>
  <si>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</si>
  <si>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</si>
  <si>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</si>
  <si>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</si>
  <si>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</si>
  <si>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</si>
  <si>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</si>
  <si>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</si>
  <si>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</si>
  <si>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</si>
  <si>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</si>
  <si>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</si>
  <si>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</si>
  <si>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</si>
  <si>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</si>
  <si>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</si>
  <si>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</si>
  <si>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</si>
  <si>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</si>
  <si>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</si>
  <si>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</si>
  <si>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</si>
  <si>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</si>
  <si>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</si>
  <si>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</si>
  <si>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</si>
  <si>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</si>
  <si>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</si>
  <si>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</si>
  <si>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</si>
  <si>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</si>
  <si>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</si>
  <si>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</si>
  <si>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</si>
  <si>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</si>
  <si>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</si>
  <si>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</si>
  <si>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</si>
  <si>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</si>
  <si>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</si>
  <si>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</si>
  <si>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</si>
  <si>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</si>
  <si>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</si>
  <si>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</si>
  <si>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</si>
  <si>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</si>
  <si>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</si>
  <si>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</si>
  <si>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</si>
  <si>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</si>
  <si>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</si>
  <si>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</si>
  <si>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</si>
  <si>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</si>
  <si>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</si>
  <si>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</si>
  <si>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</si>
  <si>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</si>
  <si>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</si>
  <si>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</si>
  <si>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</si>
  <si>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</si>
  <si>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</si>
  <si>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</si>
  <si>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</si>
  <si>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</si>
  <si>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</si>
  <si>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</si>
  <si>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</si>
  <si>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</si>
  <si>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</si>
  <si>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</si>
  <si>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</si>
  <si>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</si>
  <si>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</si>
  <si>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</si>
  <si>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</si>
  <si>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</si>
  <si>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</si>
  <si>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</si>
  <si>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</si>
  <si>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</si>
  <si>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</si>
  <si>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</si>
  <si>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</si>
  <si>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</si>
  <si>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</si>
  <si>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</si>
  <si>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</si>
  <si>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</si>
  <si>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</si>
  <si>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</si>
  <si>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</si>
  <si>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</si>
  <si>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</si>
  <si>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</si>
  <si>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</si>
  <si>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</si>
  <si>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</si>
  <si>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</si>
  <si>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</si>
  <si>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</si>
  <si>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</si>
  <si>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</si>
  <si>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</si>
  <si>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</si>
  <si>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</si>
  <si>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</si>
  <si>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</si>
  <si>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</si>
  <si>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</si>
  <si>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</si>
  <si>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</si>
  <si>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</si>
  <si>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</si>
  <si>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</si>
  <si>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</si>
  <si>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</si>
  <si>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</si>
  <si>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</si>
  <si>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</si>
  <si>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</si>
  <si>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</si>
  <si>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</si>
  <si>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</si>
  <si>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</si>
  <si>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</si>
  <si>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</si>
  <si>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</si>
  <si>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</si>
  <si>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</si>
  <si>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</si>
  <si>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</si>
  <si>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</si>
  <si>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</si>
  <si>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</si>
  <si>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</si>
  <si>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</si>
  <si>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</si>
  <si>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</si>
  <si>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</si>
  <si>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</si>
  <si>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</si>
  <si>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</si>
  <si>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</si>
  <si>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</si>
  <si>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</si>
  <si>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</si>
  <si>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</si>
  <si>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</si>
  <si>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</si>
  <si>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</si>
  <si>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</si>
  <si>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</si>
  <si>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</si>
  <si>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</si>
  <si>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</si>
  <si>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</si>
  <si>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</si>
  <si>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</si>
  <si>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</si>
  <si>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</si>
  <si>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</si>
  <si>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</si>
  <si>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</si>
  <si>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</si>
  <si>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</si>
  <si>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</si>
  <si>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</si>
  <si>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</si>
  <si>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</si>
  <si>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</si>
  <si>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</si>
  <si>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</si>
  <si>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</si>
  <si>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</si>
  <si>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</si>
  <si>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</si>
  <si>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</si>
  <si>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</si>
  <si>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</si>
  <si>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</si>
  <si>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</si>
  <si>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</si>
  <si>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</si>
  <si>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</si>
  <si>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</si>
  <si>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</si>
  <si>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</si>
  <si>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</si>
  <si>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</si>
  <si>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</si>
  <si>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</si>
  <si>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</si>
  <si>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</si>
  <si>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</si>
  <si>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</si>
  <si>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</si>
  <si>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</si>
  <si>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</si>
  <si>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</si>
  <si>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</si>
  <si>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</si>
  <si>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</si>
  <si>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</si>
  <si>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</si>
  <si>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</si>
  <si>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</si>
  <si>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</si>
  <si>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</si>
  <si>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</si>
  <si>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</si>
  <si>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</si>
  <si>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</si>
  <si>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</si>
  <si>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</si>
  <si>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</si>
  <si>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</si>
  <si>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</si>
  <si>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</si>
  <si>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</si>
  <si>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</si>
  <si>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</si>
  <si>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</si>
  <si>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</si>
  <si>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</si>
  <si>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</si>
  <si>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</si>
  <si>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</si>
  <si>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</si>
  <si>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</si>
  <si>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</si>
  <si>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</si>
  <si>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</si>
  <si>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</si>
  <si>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</si>
  <si>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</si>
  <si>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</si>
  <si>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</si>
  <si>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</si>
  <si>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</si>
  <si>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</si>
  <si>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</si>
  <si>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</si>
  <si>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</si>
  <si>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</si>
  <si>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</si>
  <si>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</si>
  <si>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</si>
  <si>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</si>
  <si>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</si>
  <si>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</si>
  <si>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</si>
  <si>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</si>
  <si>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</si>
  <si>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</si>
  <si>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</si>
  <si>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</si>
  <si>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</si>
  <si>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</si>
  <si>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</si>
  <si>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</si>
  <si>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</si>
  <si>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</si>
  <si>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</si>
  <si>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</si>
  <si>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</si>
  <si>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</si>
  <si>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</si>
  <si>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</si>
  <si>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</si>
  <si>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</si>
  <si>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</si>
  <si>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</si>
  <si>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</si>
  <si>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</si>
  <si>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</si>
  <si>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</si>
  <si>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</si>
  <si>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</si>
  <si>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</si>
  <si>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</si>
  <si>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</si>
  <si>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</si>
  <si>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</si>
  <si>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</si>
  <si>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</si>
  <si>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</si>
  <si>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</si>
  <si>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</si>
  <si>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</si>
  <si>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</si>
  <si>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</si>
  <si>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</si>
  <si>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</si>
  <si>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</si>
  <si>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</si>
  <si>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</si>
  <si>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</si>
  <si>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</si>
  <si>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</si>
  <si>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</si>
  <si>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</si>
  <si>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</si>
  <si>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</si>
  <si>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</si>
  <si>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</si>
  <si>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</si>
  <si>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</si>
  <si>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</si>
  <si>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</si>
  <si>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</si>
  <si>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</si>
  <si>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</si>
  <si>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</si>
  <si>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</si>
  <si>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</si>
  <si>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</si>
  <si>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</si>
  <si>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</si>
  <si>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</si>
  <si>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</si>
  <si>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</si>
  <si>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</si>
  <si>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</si>
  <si>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</si>
  <si>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</si>
  <si>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</si>
  <si>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</si>
  <si>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</si>
  <si>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</si>
  <si>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</si>
  <si>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</si>
  <si>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</si>
  <si>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</si>
  <si>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</si>
  <si>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</si>
  <si>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</si>
  <si>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</si>
  <si>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</si>
  <si>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</si>
  <si>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</si>
  <si>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</si>
  <si>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</si>
  <si>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</si>
  <si>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</si>
  <si>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</si>
  <si>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</si>
  <si>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</si>
  <si>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</si>
  <si>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</si>
  <si>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</si>
  <si>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</si>
  <si>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</si>
  <si>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</si>
  <si>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</si>
  <si>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</si>
  <si>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</si>
  <si>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</si>
  <si>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</si>
  <si>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</si>
  <si>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</si>
  <si>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</si>
  <si>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</si>
  <si>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</si>
  <si>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</si>
  <si>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</si>
  <si>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</si>
  <si>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</si>
  <si>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</si>
  <si>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</si>
  <si>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</si>
  <si>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</si>
  <si>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</si>
  <si>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</si>
  <si>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</si>
  <si>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</si>
  <si>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</si>
  <si>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</si>
  <si>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</si>
  <si>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</si>
  <si>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</si>
  <si>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</si>
  <si>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</si>
  <si>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</si>
  <si>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</si>
  <si>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</si>
  <si>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</si>
  <si>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</si>
  <si>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</si>
  <si>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</si>
  <si>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</si>
  <si>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</si>
  <si>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</si>
  <si>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</si>
  <si>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</si>
  <si>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</si>
  <si>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</si>
  <si>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</si>
  <si>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</si>
  <si>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</si>
  <si>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</si>
  <si>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</si>
  <si>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</si>
  <si>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</si>
  <si>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</si>
  <si>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</si>
  <si>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</si>
  <si>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</si>
  <si>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</si>
  <si>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</si>
  <si>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</si>
  <si>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</si>
  <si>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</si>
  <si>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</si>
  <si>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</si>
  <si>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</si>
  <si>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</si>
  <si>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</si>
  <si>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</si>
  <si>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</si>
  <si>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</si>
  <si>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</si>
  <si>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</si>
  <si>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</si>
  <si>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</si>
  <si>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</si>
  <si>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</si>
  <si>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</si>
  <si>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</si>
  <si>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</si>
  <si>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</si>
  <si>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</si>
  <si>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</si>
  <si>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</si>
  <si>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</si>
  <si>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</si>
  <si>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</si>
  <si>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</si>
  <si>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</si>
  <si>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</si>
  <si>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</si>
  <si>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</si>
  <si>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</si>
  <si>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</si>
  <si>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</si>
  <si>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</si>
  <si>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</si>
  <si>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</si>
  <si>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</si>
  <si>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</si>
  <si>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</si>
  <si>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</si>
  <si>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</si>
  <si>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</si>
  <si>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</si>
  <si>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</si>
  <si>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</si>
  <si>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</si>
  <si>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</si>
  <si>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</si>
  <si>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</si>
  <si>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</si>
  <si>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</si>
  <si>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</si>
  <si>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</si>
  <si>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</si>
  <si>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</si>
  <si>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</si>
  <si>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</si>
  <si>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</si>
  <si>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</si>
  <si>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</si>
  <si>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</si>
  <si>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</si>
  <si>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</si>
  <si>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</si>
  <si>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</si>
  <si>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</si>
  <si>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</si>
  <si>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</si>
  <si>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</si>
  <si>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</si>
  <si>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</si>
  <si>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</si>
  <si>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</si>
  <si>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</si>
  <si>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</si>
  <si>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</si>
  <si>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</si>
  <si>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</si>
  <si>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</si>
  <si>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</si>
  <si>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</si>
  <si>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</si>
  <si>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</si>
  <si>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</si>
  <si>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</si>
  <si>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</si>
  <si>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</si>
  <si>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</si>
  <si>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</si>
  <si>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</si>
  <si>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</si>
  <si>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</si>
  <si>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</si>
  <si>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</si>
  <si>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</si>
  <si>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</si>
  <si>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</si>
  <si>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</si>
  <si>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</si>
  <si>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</si>
  <si>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</si>
  <si>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</si>
  <si>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</si>
  <si>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</si>
  <si>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</si>
  <si>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</si>
  <si>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</si>
  <si>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</si>
  <si>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</si>
  <si>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</si>
  <si>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</si>
  <si>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</si>
  <si>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</si>
  <si>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</si>
  <si>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</si>
  <si>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</si>
  <si>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</si>
  <si>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</si>
  <si>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</si>
  <si>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</si>
  <si>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</si>
  <si>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</si>
  <si>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</si>
  <si>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</si>
  <si>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</si>
  <si>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</si>
  <si>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</si>
  <si>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</si>
  <si>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</si>
  <si>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</si>
  <si>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</si>
  <si>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</si>
  <si>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</si>
  <si>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</si>
  <si>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</si>
  <si>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</si>
  <si>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</si>
  <si>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</si>
  <si>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</si>
  <si>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</si>
  <si>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</si>
  <si>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</si>
  <si>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</si>
  <si>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</si>
  <si>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</si>
  <si>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</si>
  <si>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</si>
  <si>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</si>
  <si>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</si>
  <si>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</si>
  <si>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</si>
  <si>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</si>
  <si>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</si>
  <si>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</si>
  <si>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</si>
  <si>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</si>
  <si>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</si>
  <si>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</si>
  <si>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</si>
  <si>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</si>
  <si>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</si>
  <si>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</si>
  <si>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</si>
  <si>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</si>
  <si>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</si>
  <si>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</si>
  <si>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</si>
  <si>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</si>
  <si>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</si>
  <si>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</si>
  <si>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</si>
  <si>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</si>
  <si>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</si>
  <si>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</si>
  <si>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</si>
  <si>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</si>
  <si>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</si>
  <si>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</si>
  <si>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</si>
  <si>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</si>
  <si>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</si>
  <si>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</si>
  <si>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</si>
  <si>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</si>
  <si>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</si>
  <si>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</si>
  <si>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</si>
  <si>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</si>
  <si>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</si>
  <si>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</si>
  <si>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</si>
  <si>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</si>
  <si>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</si>
  <si>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</si>
  <si>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</si>
  <si>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</si>
  <si>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</si>
  <si>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</si>
  <si>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</si>
  <si>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</si>
  <si>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</si>
  <si>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</si>
  <si>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</si>
  <si>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</si>
  <si>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</si>
  <si>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</si>
  <si>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</si>
  <si>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</si>
  <si>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</si>
  <si>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</si>
  <si>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</si>
  <si>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</si>
  <si>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</si>
  <si>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</si>
  <si>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</si>
  <si>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</si>
  <si>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</si>
  <si>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</si>
  <si>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</si>
  <si>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</si>
  <si>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</si>
  <si>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</si>
  <si>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</si>
  <si>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</si>
  <si>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</si>
  <si>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</si>
  <si>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</si>
  <si>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</si>
  <si>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</si>
  <si>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</si>
  <si>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</si>
  <si>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</si>
  <si>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</si>
  <si>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</si>
  <si>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</si>
  <si>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</si>
  <si>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</si>
  <si>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</si>
  <si>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</si>
  <si>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</si>
  <si>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</si>
  <si>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</si>
  <si>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</si>
  <si>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</si>
  <si>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</si>
  <si>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</si>
  <si>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</si>
  <si>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</si>
  <si>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</si>
  <si>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</si>
  <si>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</si>
  <si>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</si>
  <si>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</si>
  <si>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</si>
  <si>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</si>
  <si>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</si>
  <si>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</si>
  <si>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</si>
  <si>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</si>
  <si>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</si>
  <si>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</si>
  <si>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</si>
  <si>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</si>
  <si>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</si>
  <si>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</si>
  <si>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</si>
  <si>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</si>
  <si>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</si>
  <si>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</si>
  <si>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</si>
  <si>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</si>
  <si>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</si>
  <si>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</si>
  <si>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</si>
  <si>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</si>
  <si>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</si>
  <si>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</si>
  <si>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</si>
  <si>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</si>
  <si>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</si>
  <si>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</si>
  <si>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</si>
  <si>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</si>
  <si>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</si>
  <si>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</si>
  <si>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</si>
  <si>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</si>
  <si>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</si>
  <si>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</si>
  <si>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</si>
  <si>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</si>
  <si>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</si>
  <si>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</si>
  <si>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</si>
  <si>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</si>
  <si>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</si>
  <si>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</si>
  <si>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</si>
  <si>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</si>
  <si>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</si>
  <si>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</si>
  <si>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</si>
  <si>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</si>
  <si>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</si>
  <si>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</si>
  <si>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</si>
  <si>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</si>
  <si>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</si>
  <si>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</si>
  <si>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</si>
  <si>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</si>
  <si>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</si>
  <si>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</si>
  <si>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</si>
  <si>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</si>
  <si>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</si>
  <si>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</si>
  <si>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</si>
  <si>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</si>
  <si>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</si>
  <si>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</si>
  <si>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</si>
  <si>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</si>
  <si>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</si>
  <si>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</si>
  <si>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</si>
  <si>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</si>
  <si>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</si>
  <si>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</si>
  <si>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</si>
  <si>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</si>
  <si>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</si>
  <si>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</si>
  <si>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</si>
  <si>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</si>
  <si>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</si>
  <si>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</si>
  <si>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</si>
  <si>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</si>
  <si>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</si>
  <si>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</si>
  <si>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</si>
  <si>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</si>
  <si>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</si>
  <si>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</si>
  <si>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</si>
  <si>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</si>
  <si>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</si>
  <si>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</si>
  <si>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</si>
  <si>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</si>
  <si>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</si>
  <si>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</si>
  <si>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</si>
  <si>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</si>
  <si>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</si>
  <si>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</si>
  <si>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</si>
  <si>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</si>
  <si>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</si>
  <si>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</si>
  <si>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</si>
  <si>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</si>
  <si>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</si>
  <si>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</si>
  <si>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</si>
  <si>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</si>
  <si>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</si>
  <si>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</si>
  <si>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</si>
  <si>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</si>
  <si>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</si>
  <si>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</si>
  <si>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</si>
  <si>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</si>
  <si>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</si>
  <si>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</si>
  <si>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</si>
  <si>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</si>
  <si>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</si>
  <si>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</si>
  <si>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</si>
  <si>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</si>
  <si>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</si>
  <si>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</si>
  <si>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</si>
  <si>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</si>
  <si>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</si>
  <si>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</si>
  <si>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</si>
  <si>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</si>
  <si>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</si>
  <si>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</si>
  <si>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</si>
  <si>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</si>
  <si>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</si>
  <si>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</si>
  <si>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</si>
  <si>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</si>
  <si>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</si>
  <si>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</si>
  <si>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</si>
  <si>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</si>
  <si>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</si>
  <si>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</si>
  <si>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</si>
  <si>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</si>
  <si>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</si>
  <si>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</si>
  <si>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</si>
  <si>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</si>
  <si>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</si>
  <si>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</si>
  <si>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</si>
  <si>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</si>
  <si>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</si>
  <si>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</si>
  <si>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</si>
  <si>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</si>
  <si>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</si>
  <si>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</si>
  <si>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</si>
  <si>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</si>
  <si>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</si>
  <si>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</si>
  <si>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</si>
  <si>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</si>
  <si>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</si>
  <si>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</si>
  <si>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</si>
  <si>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</si>
  <si>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</si>
  <si>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</si>
  <si>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</si>
  <si>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</si>
  <si>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</si>
  <si>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</si>
  <si>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</si>
  <si>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</si>
  <si>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</si>
  <si>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</si>
  <si>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</si>
  <si>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</si>
  <si>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</si>
  <si>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</si>
  <si>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</si>
  <si>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</si>
  <si>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</si>
  <si>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</si>
  <si>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</si>
  <si>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</si>
  <si>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</si>
  <si>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</si>
  <si>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</si>
  <si>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</si>
  <si>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</si>
  <si>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</si>
  <si>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</si>
  <si>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</si>
  <si>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</si>
  <si>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</si>
  <si>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</si>
  <si>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</si>
  <si>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</si>
  <si>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</si>
  <si>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</si>
  <si>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</si>
  <si>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</si>
  <si>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</si>
  <si>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</si>
  <si>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</si>
  <si>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</si>
  <si>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</si>
  <si>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</si>
  <si>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</si>
  <si>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</si>
  <si>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</si>
  <si>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</si>
  <si>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</si>
  <si>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</si>
  <si>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</si>
  <si>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</si>
  <si>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</si>
  <si>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</si>
  <si>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</si>
  <si>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</si>
  <si>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</si>
  <si>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</si>
  <si>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</si>
  <si>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</si>
  <si>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</si>
  <si>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</si>
  <si>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</si>
  <si>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</si>
  <si>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</si>
  <si>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</si>
  <si>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</si>
  <si>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</si>
  <si>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</si>
  <si>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</si>
  <si>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</si>
  <si>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</si>
  <si>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</si>
  <si>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</si>
  <si>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</si>
  <si>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</si>
  <si>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</si>
  <si>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</si>
  <si>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</si>
  <si>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</si>
  <si>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</si>
  <si>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</si>
  <si>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</si>
  <si>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</si>
  <si>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</si>
  <si>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</si>
  <si>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</si>
  <si>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</si>
  <si>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</si>
  <si>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</si>
  <si>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</si>
  <si>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</si>
  <si>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</si>
  <si>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</si>
  <si>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</si>
  <si>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</si>
  <si>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</si>
  <si>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</si>
  <si>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</si>
  <si>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</si>
  <si>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</si>
  <si>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</si>
  <si>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</si>
  <si>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</si>
  <si>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</si>
  <si>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</si>
  <si>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</si>
  <si>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</si>
  <si>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</si>
  <si>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</si>
  <si>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</si>
  <si>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</si>
  <si>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</si>
  <si>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</si>
  <si>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</si>
  <si>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</si>
  <si>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</si>
  <si>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</si>
  <si>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</si>
  <si>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</si>
  <si>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</si>
  <si>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</si>
  <si>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</si>
  <si>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</si>
  <si>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</si>
  <si>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</si>
  <si>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</si>
  <si>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</si>
  <si>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</si>
  <si>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</si>
  <si>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</si>
  <si>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</si>
  <si>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</si>
  <si>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</si>
  <si>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</si>
  <si>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</si>
  <si>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</si>
  <si>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</si>
  <si>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</si>
  <si>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</si>
  <si>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</si>
  <si>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</si>
  <si>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</si>
  <si>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</si>
  <si>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</si>
  <si>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</si>
  <si>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</si>
  <si>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</si>
  <si>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</si>
  <si>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</si>
  <si>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</si>
  <si>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</si>
  <si>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</si>
  <si>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</si>
  <si>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</si>
  <si>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</si>
  <si>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</si>
  <si>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</si>
  <si>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</si>
  <si>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</si>
  <si>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</si>
  <si>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</si>
  <si>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</si>
  <si>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</si>
  <si>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</si>
  <si>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</si>
  <si>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</si>
  <si>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</si>
  <si>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</si>
  <si>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</si>
  <si>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</si>
  <si>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</si>
  <si>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</si>
  <si>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</si>
  <si>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</si>
  <si>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</si>
  <si>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</si>
  <si>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</si>
  <si>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</si>
  <si>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</si>
  <si>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</si>
  <si>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</si>
  <si>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</si>
  <si>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</si>
  <si>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</si>
  <si>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</si>
  <si>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</si>
  <si>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</si>
  <si>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</si>
  <si>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</si>
  <si>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</si>
  <si>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</si>
  <si>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</si>
  <si>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</si>
  <si>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</si>
  <si>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</si>
  <si>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</si>
  <si>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</si>
  <si>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</si>
  <si>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</si>
  <si>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</si>
  <si>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</si>
  <si>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</si>
  <si>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</si>
  <si>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</si>
  <si>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</si>
  <si>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</si>
  <si>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</si>
  <si>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</si>
  <si>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</si>
  <si>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</si>
  <si>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</si>
  <si>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</si>
  <si>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</si>
  <si>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</si>
  <si>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</si>
  <si>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</si>
  <si>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</si>
  <si>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</si>
  <si>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</si>
  <si>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</si>
  <si>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</si>
  <si>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</si>
  <si>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</si>
  <si>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</si>
  <si>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</si>
  <si>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</si>
  <si>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</si>
  <si>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</si>
  <si>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</si>
  <si>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</si>
  <si>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</si>
  <si>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</si>
  <si>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</si>
  <si>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</si>
  <si>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</si>
  <si>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</si>
  <si>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</si>
  <si>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</si>
  <si>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</si>
  <si>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</si>
  <si>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</si>
  <si>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</si>
  <si>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</si>
  <si>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</si>
  <si>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</si>
  <si>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</si>
  <si>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</si>
  <si>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</si>
  <si>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</si>
  <si>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</si>
  <si>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</si>
  <si>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</si>
  <si>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</si>
  <si>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</si>
  <si>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</si>
  <si>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</si>
  <si>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</si>
  <si>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</si>
  <si>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</si>
  <si>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</si>
  <si>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</si>
  <si>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</si>
  <si>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</si>
  <si>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</si>
  <si>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</si>
  <si>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</si>
  <si>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</si>
  <si>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</si>
  <si>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</si>
  <si>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</si>
  <si>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</si>
  <si>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</si>
  <si>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</si>
  <si>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</si>
  <si>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</si>
  <si>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</si>
  <si>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</si>
  <si>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</si>
  <si>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</si>
  <si>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</si>
  <si>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</si>
  <si>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</si>
  <si>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</si>
  <si>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</si>
  <si>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</si>
  <si>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</si>
  <si>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</si>
  <si>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</si>
  <si>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</si>
  <si>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</si>
  <si>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</si>
  <si>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</si>
  <si>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</si>
  <si>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</si>
  <si>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</si>
  <si>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</si>
  <si>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</si>
  <si>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</si>
  <si>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</si>
  <si>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</si>
  <si>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</si>
  <si>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</si>
  <si>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</si>
  <si>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</si>
  <si>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</si>
  <si>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</si>
  <si>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</si>
  <si>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</si>
  <si>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</si>
  <si>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</si>
  <si>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</si>
  <si>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</si>
  <si>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</si>
  <si>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</si>
  <si>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</si>
  <si>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</si>
  <si>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</si>
  <si>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</si>
  <si>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</si>
  <si>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</si>
  <si>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</si>
  <si>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</si>
  <si>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</si>
  <si>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</si>
  <si>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</si>
  <si>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</si>
  <si>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</si>
  <si>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</si>
  <si>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</si>
  <si>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</si>
  <si>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</si>
  <si>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</si>
  <si>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</si>
  <si>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</si>
  <si>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</si>
  <si>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</si>
  <si>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</si>
  <si>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</si>
  <si>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</si>
  <si>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</si>
  <si>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</si>
  <si>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</si>
  <si>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</si>
  <si>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</si>
  <si>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</si>
  <si>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</si>
  <si>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</si>
  <si>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</si>
  <si>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</si>
  <si>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</si>
  <si>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</si>
  <si>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</si>
  <si>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</si>
  <si>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</si>
  <si>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</si>
  <si>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</si>
  <si>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</si>
  <si>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</si>
  <si>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</si>
  <si>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</si>
  <si>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</si>
  <si>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</si>
  <si>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</si>
  <si>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</si>
  <si>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</si>
  <si>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</si>
  <si>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</si>
  <si>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</si>
  <si>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</si>
  <si>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</si>
  <si>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</si>
  <si>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</si>
  <si>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</si>
  <si>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</si>
  <si>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</si>
  <si>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</si>
  <si>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</si>
  <si>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</si>
  <si>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</si>
  <si>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</si>
  <si>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</si>
  <si>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</si>
  <si>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</si>
  <si>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</si>
  <si>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</si>
  <si>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</si>
  <si>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</si>
  <si>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</si>
  <si>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</si>
  <si>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</si>
  <si>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</si>
  <si>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</si>
  <si>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</si>
  <si>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</si>
  <si>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</si>
  <si>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</si>
  <si>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</si>
  <si>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</si>
  <si>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</si>
  <si>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</si>
  <si>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</si>
  <si>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</si>
  <si>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</si>
  <si>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</si>
  <si>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</si>
  <si>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</si>
  <si>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</si>
  <si>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</si>
  <si>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</si>
  <si>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</si>
  <si>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</si>
  <si>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</si>
  <si>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</si>
  <si>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</si>
  <si>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</si>
  <si>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</si>
  <si>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</si>
  <si>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</si>
  <si>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</si>
  <si>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</si>
  <si>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</si>
  <si>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</si>
  <si>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</si>
  <si>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</si>
  <si>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</si>
  <si>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</si>
  <si>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</si>
  <si>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</si>
  <si>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</si>
  <si>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</si>
  <si>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</si>
  <si>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</si>
  <si>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</si>
  <si>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</si>
  <si>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</si>
  <si>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</si>
  <si>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</si>
  <si>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</si>
  <si>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</si>
  <si>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</si>
  <si>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</si>
  <si>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</si>
  <si>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</si>
  <si>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</si>
  <si>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</si>
  <si>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</si>
  <si>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</si>
  <si>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</si>
  <si>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</si>
  <si>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</si>
  <si>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</si>
  <si>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</si>
  <si>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</si>
  <si>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</si>
  <si>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</si>
  <si>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</si>
  <si>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</si>
  <si>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</si>
  <si>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</si>
  <si>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</si>
  <si>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</si>
  <si>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</si>
  <si>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</si>
  <si>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</si>
  <si>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</si>
  <si>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</si>
  <si>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</si>
  <si>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</si>
  <si>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</si>
  <si>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</si>
  <si>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</si>
  <si>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</si>
  <si>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</si>
  <si>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</si>
  <si>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</si>
  <si>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</si>
  <si>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</si>
  <si>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</si>
  <si>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</si>
  <si>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</si>
  <si>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</si>
  <si>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</si>
  <si>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</si>
  <si>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</si>
  <si>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</si>
  <si>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</si>
  <si>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</si>
  <si>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</si>
  <si>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</si>
  <si>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</si>
  <si>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</si>
  <si>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</si>
  <si>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</si>
  <si>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</si>
  <si>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</si>
  <si>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</si>
  <si>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</si>
  <si>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</si>
  <si>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</si>
  <si>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</si>
  <si>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</si>
  <si>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</si>
  <si>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</si>
  <si>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</si>
  <si>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</si>
  <si>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</si>
  <si>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</si>
  <si>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</si>
  <si>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</si>
  <si>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</si>
  <si>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</si>
  <si>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</si>
  <si>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</si>
  <si>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</si>
  <si>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</si>
  <si>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</si>
  <si>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</si>
  <si>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</si>
  <si>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</si>
  <si>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</si>
  <si>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</si>
  <si>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</si>
  <si>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</si>
  <si>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</si>
  <si>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</si>
  <si>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</si>
  <si>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</si>
  <si>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</si>
  <si>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</si>
  <si>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</si>
  <si>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</si>
  <si>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</si>
  <si>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</si>
  <si>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</si>
  <si>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</si>
  <si>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</si>
  <si>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</si>
  <si>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</si>
  <si>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</si>
  <si>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</si>
  <si>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</si>
  <si>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</si>
  <si>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</si>
  <si>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</si>
  <si>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</si>
  <si>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</si>
  <si>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</si>
  <si>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</si>
  <si>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</si>
  <si>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</si>
  <si>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</si>
  <si>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</si>
  <si>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</si>
  <si>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</si>
  <si>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</si>
  <si>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</si>
  <si>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</si>
  <si>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</si>
  <si>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</si>
  <si>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</si>
  <si>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</si>
  <si>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</si>
  <si>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</si>
  <si>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</si>
  <si>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</si>
  <si>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</si>
  <si>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</si>
  <si>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</si>
  <si>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</si>
  <si>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</si>
  <si>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</si>
  <si>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</si>
  <si>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</si>
  <si>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</si>
  <si>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</si>
  <si>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</si>
  <si>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</si>
  <si>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</si>
  <si>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</si>
  <si>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</si>
  <si>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</si>
  <si>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</si>
  <si>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</si>
  <si>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</si>
  <si>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</si>
  <si>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</si>
  <si>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</si>
  <si>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</si>
  <si>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</si>
  <si>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</si>
  <si>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</si>
  <si>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</si>
  <si>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</si>
  <si>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</si>
  <si>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</si>
  <si>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</si>
  <si>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</si>
  <si>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</si>
  <si>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</si>
  <si>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</si>
  <si>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</si>
  <si>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</si>
  <si>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</si>
  <si>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</si>
  <si>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</si>
  <si>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</si>
  <si>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</si>
  <si>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</si>
  <si>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</si>
  <si>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</si>
  <si>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</si>
  <si>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</si>
  <si>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</si>
  <si>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</si>
  <si>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</si>
  <si>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</si>
  <si>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</si>
  <si>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</si>
  <si>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</si>
  <si>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</si>
  <si>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</si>
  <si>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</si>
  <si>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</si>
  <si>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</si>
  <si>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</si>
  <si>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Wi2Wi</t>
  </si>
  <si>
    <t>81-1348441</t>
  </si>
  <si>
    <t>TIM</t>
  </si>
  <si>
    <t>8840 N. Greenview Dr, Middleton, WI 53562, USA</t>
  </si>
  <si>
    <t>Miguel Castro</t>
  </si>
  <si>
    <t>miguel_c@wi2wi.com</t>
  </si>
  <si>
    <t>6088314445</t>
  </si>
  <si>
    <t>Jason Haenel</t>
  </si>
  <si>
    <t>VP of Operations</t>
  </si>
  <si>
    <t>jason_h@wi2wi.com</t>
  </si>
  <si>
    <t>Production and distribution of quartz crystal oscillator products.</t>
  </si>
  <si>
    <t>*Materials are not intentionally added here at Wi2Wi.</t>
  </si>
  <si>
    <t>Malaysia Smelting Corporation (MSC) is a listed Conflict-Free Tin Smelter.  The MSC policy states: "Currently between 15-20% of the tin produced is sourced from predominantly artisanal miners in Central Africa.  The majority of the smelter intake from Central Africa is currently from Rwanda and from the southern Katanga Province of the DRC that is not within the recognised conflict areas of Eastern DRC."</t>
  </si>
  <si>
    <t>100%</t>
  </si>
  <si>
    <t>https://www.wi2wi.com/support/certifications</t>
  </si>
  <si>
    <t>Yes, received Conflict Minerals Declaration Statements. (See Kester Conflict Minerals Declaration located on www.Kester.com)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</si>
</sst>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1" fillId="0" borderId="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19" xfId="0" applyBorder="1" applyAlignment="1" applyProtection="1">
      <alignment vertical="center" wrapText="1"/>
      <protection locked="0" hidden="1"/>
    </xf>
    <xf numFmtId="0" fontId="0" fillId="0" borderId="19" xfId="0" applyBorder="1" applyAlignment="1" applyProtection="1">
      <alignment vertical="center" wrapText="1"/>
      <protection locked="0" hidden="1"/>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1B5DDD83-AAE7-4810-BD27-19AEFEAEB262}"/>
    <cellStyle name="Normal 9 3" xfId="593" xr:uid="{2EED79BD-2126-401C-A6CE-96D02229466F}"/>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guel_c@wi2w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wi2wi.com/support/certifications" TargetMode="External"/><Relationship Id="rId4" Type="http://schemas.openxmlformats.org/officeDocument/2006/relationships/hyperlink" Target="mailto:jason_h@wi2w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A7C57A0-CCB0-471D-8A7F-EEB2ABD5BEE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19AE04F-F1E0-475F-BF78-2B25292C219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H22" sqref="H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15827</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45772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t="s">
        <v>15828</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t="s">
        <v>15828</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15829</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15830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15831</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15832</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0:J20"/>
    <mergeCell ref="D21:J21"/>
    <mergeCell ref="D10:J10"/>
    <mergeCell ref="G26:J26"/>
    <mergeCell ref="G29:J29"/>
    <mergeCell ref="G33:J33"/>
    <mergeCell ref="G39:J39"/>
    <mergeCell ref="G45:J45"/>
    <mergeCell ref="G77:J77"/>
    <mergeCell ref="D8:J8"/>
    <mergeCell ref="D18:J18"/>
    <mergeCell ref="D12:J12"/>
    <mergeCell ref="D19:J19"/>
    <mergeCell ref="D17:J17"/>
    <mergeCell ref="D14:J14"/>
    <mergeCell ref="D13:J13"/>
    <mergeCell ref="D15:J15"/>
    <mergeCell ref="D16:J16"/>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 ref="A1:K1"/>
    <mergeCell ref="D2:J2"/>
    <mergeCell ref="B4:H4"/>
    <mergeCell ref="F3:H3"/>
    <mergeCell ref="I4:J4"/>
    <mergeCell ref="D9:G9"/>
    <mergeCell ref="B7:J7"/>
    <mergeCell ref="B10:B11"/>
    <mergeCell ref="B6:J6"/>
    <mergeCell ref="D38:E38"/>
    <mergeCell ref="G32:J32"/>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23:E23"/>
    <mergeCell ref="D29:E29"/>
    <mergeCell ref="A91:J91"/>
    <mergeCell ref="G85:J85"/>
    <mergeCell ref="B90:J90"/>
    <mergeCell ref="D81:E81"/>
    <mergeCell ref="D87:E87"/>
    <mergeCell ref="D85:E85"/>
    <mergeCell ref="D89:E89"/>
    <mergeCell ref="G86:J86"/>
    <mergeCell ref="G87:J87"/>
    <mergeCell ref="G88:J88"/>
    <mergeCell ref="G81:J81"/>
    <mergeCell ref="G83:J83"/>
    <mergeCell ref="D71:E71"/>
    <mergeCell ref="G75:J75"/>
    <mergeCell ref="D70:E70"/>
    <mergeCell ref="D75:E75"/>
    <mergeCell ref="B73:J73"/>
    <mergeCell ref="D83:E83"/>
    <mergeCell ref="G89:J89"/>
    <mergeCell ref="D79:E79"/>
    <mergeCell ref="G79:J79"/>
    <mergeCell ref="H67:J67"/>
    <mergeCell ref="D77:E77"/>
    <mergeCell ref="G74:I74"/>
    <mergeCell ref="D74:E74"/>
    <mergeCell ref="G76:J76"/>
    <mergeCell ref="D67:E67"/>
    <mergeCell ref="G70:J70"/>
    <mergeCell ref="G68:J68"/>
    <mergeCell ref="G71:J71"/>
    <mergeCell ref="G69:J69"/>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2EA8245-712C-4FCF-AAC0-DFEC73BDA079}"/>
    <hyperlink ref="D20" r:id="rId4" xr:uid="{57045650-8828-465F-B6F9-5F18AE92F72F}"/>
    <hyperlink ref="G77" r:id="rId5" xr:uid="{7429B709-B574-4E5D-A93C-E7D66339431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399" t="s">
        <v>793</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IF(C5="",NA(),IF(OR(C5="Smelter not listed",C5="Smelter not yet identified"),MATCH($B5&amp;$D5,'Smelter Look-up'!$J:$J,0),MATCH($B5&amp;$C5,'Smelter Look-up'!$J:$J,0)))</f>
        <v>468</v>
      </c>
      <c r="X5" s="227">
        <f t="shared" ref="X5" ca="1" si="0">IF(AND(C5="Smelter not listed",OR(LEN(D5)=0,LEN(E5)=0)),1,0)</f>
        <v>0</v>
      </c>
      <c r="AB5" s="228" t="str">
        <f t="shared" ref="AB5" si="1">B5&amp;C5</f>
        <v>TinMalaysia Smelting Corporation (MSC)</v>
      </c>
    </row>
    <row r="6" spans="1:34" s="227" customFormat="1" ht="20.100000000000001" customHeight="1">
      <c r="A6" s="262"/>
      <c r="B6" s="182" t="s">
        <v>1098</v>
      </c>
      <c r="C6" s="400" t="s">
        <v>881</v>
      </c>
      <c r="D6" s="230"/>
      <c r="E6" s="182" t="str">
        <f ca="1">IF(ISERROR($V6),"",OFFSET('Smelter Look-up'!$D$4,$V6-4,0)&amp;"")</f>
        <v>UNITED STATES OF AMERICA</v>
      </c>
      <c r="F6" s="182" t="str">
        <f ca="1">IF(ISERROR($V6),"",OFFSET('Smelter Look-up'!$E$4,$V6-4,0))</f>
        <v>CID001113</v>
      </c>
      <c r="G6" s="182" t="str">
        <f ca="1">IF(C6=$X$4,IF(ISERROR($V6),"Enter smelter details","RMI"),IF(ISERROR($V6),"",OFFSET('Smelter Look-up'!$F$4,$V6-4,0)))</f>
        <v>RMI</v>
      </c>
      <c r="H6" s="183">
        <f ca="1">IF(ISERROR($V6),"",OFFSET('Smelter Look-up'!$G$4,$V6-4,0))</f>
        <v>0</v>
      </c>
      <c r="I6" s="184" t="str">
        <f ca="1">IF(ISERROR($V6),"",OFFSET('Smelter Look-up'!$H$4,$V6-4,0))</f>
        <v>Buffalo</v>
      </c>
      <c r="J6" s="184" t="str">
        <f ca="1">IF(ISERROR($V6),"",OFFSET('Smelter Look-up'!$I$4,$V6-4,0))</f>
        <v>New York</v>
      </c>
      <c r="K6" s="224"/>
      <c r="L6" s="224"/>
      <c r="M6" s="224"/>
      <c r="N6" s="224"/>
      <c r="O6" s="224"/>
      <c r="P6" s="185"/>
      <c r="Q6" s="225"/>
      <c r="R6" s="182" t="str">
        <f ca="1">IF(ISERROR($V6),"",OFFSET('Smelter Look-up'!$C$4,$V6-4,0)&amp;"")</f>
        <v>Materion</v>
      </c>
      <c r="S6" s="181" t="str">
        <f t="shared" ref="S6:S37" ca="1" si="2">IF(B6="","",IF(ISERROR(MATCH($E6,CL,0)),"Unknown",INDIRECT("'C'!$A$"&amp;MATCH($E6,CL,0)+1)))</f>
        <v>US</v>
      </c>
      <c r="T6" s="181" t="str">
        <f ca="1">IF(B6="","",IF(ISERROR(MATCH($J6,SorP!$B$1:$B$6226,0)),"",INDIRECT("'SorP'!$A$"&amp;MATCH($S6&amp;$J6,SorP!C:C,0))))</f>
        <v>US-NY</v>
      </c>
      <c r="U6" s="201"/>
      <c r="V6" s="226">
        <f>IF(C6="",NA(),IF(OR(C6="Smelter not listed",C6="Smelter not yet identified"),MATCH($B6&amp;$D6,'Smelter Look-up'!$J:$J,0),MATCH($B6&amp;$C6,'Smelter Look-up'!$J:$J,0)))</f>
        <v>169</v>
      </c>
      <c r="X6" s="227">
        <f t="shared" ref="X6:X37" ca="1" si="3">IF(AND(C6="Smelter not listed",OR(LEN(D6)=0,LEN(E6)=0)),1,0)</f>
        <v>0</v>
      </c>
      <c r="AB6" s="228" t="str">
        <f t="shared" ref="AB6:AB37" si="4">B6&amp;C6</f>
        <v>GoldMaterion</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6FD8358-A76A-4A13-93EB-92D04334A5D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Wi2Wi</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Production and distribution of quartz crystal oscillator products.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Miguel Castro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miguel_c@wi2wi.com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6088314445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Jason Haenel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jason_h@wi2wi.com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https://www.wi2wi.com/support/certifications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Miguel Castro</cp:lastModifiedBy>
  <cp:lastPrinted>2015-04-21T20:47:43Z</cp:lastPrinted>
  <dcterms:created xsi:type="dcterms:W3CDTF">2010-06-21T21:00:23Z</dcterms:created>
  <dcterms:modified xsi:type="dcterms:W3CDTF">2025-05-15T13:31:56Z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