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autoCompressPictures="0"/>
  <mc:AlternateContent xmlns:mc="http://schemas.openxmlformats.org/markup-compatibility/2006">
    <mc:Choice Requires="x15">
      <x15ac:absPath xmlns:x15ac="http://schemas.microsoft.com/office/spreadsheetml/2010/11/ac" url="\\wi2widc03\Personal$\Miguel_C\Desktop\"/>
    </mc:Choice>
  </mc:AlternateContent>
  <xr:revisionPtr revIDLastSave="0" documentId="13_ncr:1_{F4C97D97-0082-4291-8C31-066FD0FC8A63}"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38520" yWindow="-1980" windowWidth="38640" windowHeight="211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Q19" i="4" s="1"/>
  <c r="R19" i="4" s="1"/>
  <c r="P17" i="4"/>
  <c r="P14" i="4"/>
  <c r="P13" i="4"/>
  <c r="Q12" i="4" s="1"/>
  <c r="R12" i="4" s="1"/>
  <c r="P12" i="4"/>
  <c r="P21" i="4"/>
  <c r="P20" i="4"/>
  <c r="P16" i="4"/>
  <c r="P15" i="4"/>
  <c r="Q16" i="4"/>
  <c r="Q15" i="4"/>
  <c r="Q17" i="4"/>
  <c r="Q18" i="4"/>
  <c r="Q14" i="4"/>
  <c r="Q13" i="4"/>
  <c r="Q20" i="4"/>
  <c r="R20" i="4"/>
  <c r="S20" i="4" s="1"/>
  <c r="T20" i="4" s="1"/>
  <c r="Q21" i="4"/>
  <c r="R21" i="4"/>
  <c r="S21" i="4"/>
  <c r="T21" i="4"/>
  <c r="U21" i="4" s="1"/>
  <c r="V21" i="4" s="1"/>
  <c r="C12" i="5"/>
  <c r="AB12" i="5"/>
  <c r="V12" i="5"/>
  <c r="E12" i="5"/>
  <c r="X12" i="5" s="1"/>
  <c r="B12" i="5"/>
  <c r="T12" i="5"/>
  <c r="S12" i="5"/>
  <c r="R12" i="5"/>
  <c r="J12" i="5"/>
  <c r="I12" i="5"/>
  <c r="H12" i="5"/>
  <c r="G12" i="5"/>
  <c r="F12" i="5"/>
  <c r="C11" i="5"/>
  <c r="AB11" i="5"/>
  <c r="V11" i="5"/>
  <c r="E11" i="5"/>
  <c r="X11" i="5" s="1"/>
  <c r="B11" i="5"/>
  <c r="T11" i="5"/>
  <c r="S11" i="5"/>
  <c r="R11" i="5"/>
  <c r="J11" i="5"/>
  <c r="I11" i="5"/>
  <c r="H11" i="5"/>
  <c r="G11" i="5"/>
  <c r="F11" i="5"/>
  <c r="C10" i="5"/>
  <c r="AB10" i="5"/>
  <c r="V10" i="5"/>
  <c r="E10" i="5"/>
  <c r="X10" i="5" s="1"/>
  <c r="B10" i="5"/>
  <c r="T10" i="5"/>
  <c r="S10" i="5"/>
  <c r="R10" i="5"/>
  <c r="J10" i="5"/>
  <c r="I10" i="5"/>
  <c r="H10" i="5"/>
  <c r="G10" i="5"/>
  <c r="F10" i="5"/>
  <c r="C9" i="5"/>
  <c r="AB9" i="5"/>
  <c r="V9" i="5"/>
  <c r="E9" i="5"/>
  <c r="X9" i="5" s="1"/>
  <c r="B9" i="5"/>
  <c r="T9" i="5"/>
  <c r="S9" i="5"/>
  <c r="R9" i="5"/>
  <c r="J9" i="5"/>
  <c r="I9" i="5"/>
  <c r="H9" i="5"/>
  <c r="G9" i="5"/>
  <c r="F9" i="5"/>
  <c r="C8" i="5"/>
  <c r="AB8" i="5"/>
  <c r="V8" i="5"/>
  <c r="E8" i="5"/>
  <c r="X8" i="5" s="1"/>
  <c r="B8" i="5"/>
  <c r="T8" i="5"/>
  <c r="S8" i="5"/>
  <c r="R8" i="5"/>
  <c r="J8" i="5"/>
  <c r="I8" i="5"/>
  <c r="H8" i="5"/>
  <c r="G8" i="5"/>
  <c r="F8" i="5"/>
  <c r="C7" i="5"/>
  <c r="AB7" i="5"/>
  <c r="V7" i="5"/>
  <c r="E7" i="5"/>
  <c r="X7" i="5" s="1"/>
  <c r="B7" i="5"/>
  <c r="T7" i="5"/>
  <c r="S7" i="5"/>
  <c r="R7" i="5"/>
  <c r="J7" i="5"/>
  <c r="I7" i="5"/>
  <c r="H7" i="5"/>
  <c r="G7" i="5"/>
  <c r="F7" i="5"/>
  <c r="C6" i="5"/>
  <c r="AB6" i="5"/>
  <c r="V6" i="5"/>
  <c r="E6" i="5"/>
  <c r="X6" i="5" s="1"/>
  <c r="B6" i="5"/>
  <c r="T6" i="5"/>
  <c r="S6" i="5"/>
  <c r="R6" i="5"/>
  <c r="J6" i="5"/>
  <c r="I6" i="5"/>
  <c r="H6" i="5"/>
  <c r="G6" i="5"/>
  <c r="F6" i="5"/>
  <c r="C5" i="5"/>
  <c r="AB5" i="5"/>
  <c r="V5" i="5"/>
  <c r="E5" i="5"/>
  <c r="X5" i="5" s="1"/>
  <c r="B5" i="5"/>
  <c r="T5" i="5"/>
  <c r="S5" i="5"/>
  <c r="R5" i="5"/>
  <c r="J5" i="5"/>
  <c r="I5" i="5"/>
  <c r="H5" i="5"/>
  <c r="G5" i="5"/>
  <c r="F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G5" i="6" s="1"/>
  <c r="F112" i="6"/>
  <c r="C2" i="6" s="1"/>
  <c r="B111" i="6"/>
  <c r="B110" i="6"/>
  <c r="B109" i="6"/>
  <c r="B108" i="6"/>
  <c r="B107" i="6"/>
  <c r="B106" i="6"/>
  <c r="B105" i="6"/>
  <c r="B104" i="6"/>
  <c r="B103" i="6"/>
  <c r="B102" i="6"/>
  <c r="B101" i="6"/>
  <c r="B100" i="6"/>
  <c r="B99" i="6"/>
  <c r="B98" i="6"/>
  <c r="B96" i="6"/>
  <c r="G96" i="6" s="1"/>
  <c r="B95" i="6"/>
  <c r="B94" i="6"/>
  <c r="G94" i="6" s="1"/>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G15" i="6" s="1"/>
  <c r="H15" i="6" s="1"/>
  <c r="D15" i="6" s="1"/>
  <c r="B13" i="6"/>
  <c r="G13" i="6" s="1"/>
  <c r="H13" i="6" s="1"/>
  <c r="D13" i="6" s="1"/>
  <c r="B12" i="6"/>
  <c r="G12" i="6" s="1"/>
  <c r="H12" i="6" s="1"/>
  <c r="D12" i="6" s="1"/>
  <c r="B11" i="6"/>
  <c r="B10" i="6"/>
  <c r="B9" i="6"/>
  <c r="B6" i="6"/>
  <c r="G6" i="6" s="1"/>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B113" i="4"/>
  <c r="H101" i="4"/>
  <c r="S51" i="4"/>
  <c r="T51" i="4" s="1"/>
  <c r="U51" i="4" s="1"/>
  <c r="V51" i="4" s="1"/>
  <c r="W51" i="4" s="1"/>
  <c r="S50" i="4"/>
  <c r="S49" i="4"/>
  <c r="T49" i="4" s="1"/>
  <c r="S48" i="4"/>
  <c r="S47" i="4"/>
  <c r="S46" i="4"/>
  <c r="S45" i="4"/>
  <c r="S44" i="4"/>
  <c r="T45"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C124" i="6" s="1"/>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c r="X13" i="5" s="1"/>
  <c r="B14" i="5"/>
  <c r="V14" i="5"/>
  <c r="E14" i="5"/>
  <c r="X14" i="5" s="1"/>
  <c r="B15" i="5"/>
  <c r="V15" i="5"/>
  <c r="E15" i="5"/>
  <c r="X15" i="5" s="1"/>
  <c r="B16" i="5"/>
  <c r="V16" i="5"/>
  <c r="E16" i="5"/>
  <c r="X16" i="5" s="1"/>
  <c r="B17" i="5"/>
  <c r="V17" i="5"/>
  <c r="E17" i="5"/>
  <c r="X17" i="5" s="1"/>
  <c r="V18" i="5"/>
  <c r="E18" i="5"/>
  <c r="X18" i="5" s="1"/>
  <c r="B19" i="5"/>
  <c r="V19" i="5"/>
  <c r="E19" i="5"/>
  <c r="X19" i="5" s="1"/>
  <c r="B20" i="5"/>
  <c r="V20" i="5"/>
  <c r="E20" i="5"/>
  <c r="X20" i="5" s="1"/>
  <c r="B21" i="5"/>
  <c r="V21" i="5"/>
  <c r="E21" i="5"/>
  <c r="X21" i="5" s="1"/>
  <c r="B22" i="5"/>
  <c r="V22" i="5"/>
  <c r="E22" i="5"/>
  <c r="X22" i="5" s="1"/>
  <c r="B23" i="5"/>
  <c r="V23" i="5"/>
  <c r="E23" i="5"/>
  <c r="X23" i="5" s="1"/>
  <c r="B24" i="5"/>
  <c r="V24" i="5"/>
  <c r="E24" i="5"/>
  <c r="X24" i="5" s="1"/>
  <c r="B25" i="5"/>
  <c r="V25" i="5"/>
  <c r="E25" i="5"/>
  <c r="X25" i="5" s="1"/>
  <c r="B26" i="5"/>
  <c r="V26" i="5"/>
  <c r="E26" i="5"/>
  <c r="X26" i="5" s="1"/>
  <c r="B27" i="5"/>
  <c r="V27" i="5"/>
  <c r="E27" i="5"/>
  <c r="X27" i="5" s="1"/>
  <c r="B28" i="5"/>
  <c r="V28" i="5"/>
  <c r="E28" i="5"/>
  <c r="X28" i="5" s="1"/>
  <c r="B29" i="5"/>
  <c r="V29" i="5"/>
  <c r="E29" i="5"/>
  <c r="X29" i="5" s="1"/>
  <c r="B30" i="5"/>
  <c r="V30" i="5"/>
  <c r="E30" i="5"/>
  <c r="X30" i="5" s="1"/>
  <c r="B31" i="5"/>
  <c r="V31" i="5"/>
  <c r="E31" i="5"/>
  <c r="X31" i="5" s="1"/>
  <c r="B32" i="5"/>
  <c r="V32" i="5"/>
  <c r="E32" i="5"/>
  <c r="X32" i="5" s="1"/>
  <c r="B33" i="5"/>
  <c r="V33" i="5"/>
  <c r="E33" i="5"/>
  <c r="X33" i="5" s="1"/>
  <c r="B34" i="5"/>
  <c r="V34" i="5"/>
  <c r="E34" i="5"/>
  <c r="X34" i="5" s="1"/>
  <c r="B35" i="5"/>
  <c r="V35" i="5"/>
  <c r="E35" i="5"/>
  <c r="X35" i="5" s="1"/>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X43" i="5" s="1"/>
  <c r="B44" i="5"/>
  <c r="V44" i="5"/>
  <c r="E44" i="5"/>
  <c r="X44" i="5" s="1"/>
  <c r="B45" i="5"/>
  <c r="V45" i="5"/>
  <c r="E45" i="5"/>
  <c r="X45" i="5" s="1"/>
  <c r="B46" i="5"/>
  <c r="V46" i="5"/>
  <c r="E46" i="5"/>
  <c r="X46" i="5" s="1"/>
  <c r="B47" i="5"/>
  <c r="V47" i="5"/>
  <c r="E47" i="5"/>
  <c r="X47" i="5" s="1"/>
  <c r="B48" i="5"/>
  <c r="V48" i="5"/>
  <c r="E48" i="5"/>
  <c r="X48" i="5" s="1"/>
  <c r="B49" i="5"/>
  <c r="V49" i="5"/>
  <c r="E49" i="5"/>
  <c r="X49" i="5" s="1"/>
  <c r="B50" i="5"/>
  <c r="V50" i="5"/>
  <c r="E50" i="5"/>
  <c r="X50" i="5" s="1"/>
  <c r="B51" i="5"/>
  <c r="V51" i="5"/>
  <c r="E51" i="5"/>
  <c r="X51" i="5" s="1"/>
  <c r="B52" i="5"/>
  <c r="V52" i="5"/>
  <c r="E52" i="5"/>
  <c r="X52" i="5" s="1"/>
  <c r="B53" i="5"/>
  <c r="V53" i="5"/>
  <c r="E53" i="5"/>
  <c r="X53" i="5" s="1"/>
  <c r="B54" i="5"/>
  <c r="V54" i="5"/>
  <c r="E54" i="5"/>
  <c r="X54" i="5" s="1"/>
  <c r="B55" i="5"/>
  <c r="V55" i="5"/>
  <c r="E55" i="5"/>
  <c r="X55" i="5" s="1"/>
  <c r="B56" i="5"/>
  <c r="V56" i="5"/>
  <c r="E56" i="5"/>
  <c r="X56" i="5" s="1"/>
  <c r="B57" i="5"/>
  <c r="V57" i="5"/>
  <c r="E57" i="5"/>
  <c r="X57" i="5" s="1"/>
  <c r="B58" i="5"/>
  <c r="V58" i="5"/>
  <c r="E58" i="5"/>
  <c r="X58" i="5" s="1"/>
  <c r="B59" i="5"/>
  <c r="V59" i="5"/>
  <c r="E59" i="5"/>
  <c r="X59" i="5" s="1"/>
  <c r="B60" i="5"/>
  <c r="V60" i="5"/>
  <c r="E60" i="5"/>
  <c r="X60" i="5" s="1"/>
  <c r="B61" i="5"/>
  <c r="V61" i="5"/>
  <c r="E61" i="5"/>
  <c r="X61" i="5" s="1"/>
  <c r="B62" i="5"/>
  <c r="V62" i="5"/>
  <c r="E62" i="5"/>
  <c r="X62" i="5" s="1"/>
  <c r="B63" i="5"/>
  <c r="V63" i="5"/>
  <c r="E63" i="5"/>
  <c r="X63" i="5" s="1"/>
  <c r="B64" i="5"/>
  <c r="V64" i="5"/>
  <c r="E64" i="5"/>
  <c r="X64" i="5" s="1"/>
  <c r="B65" i="5"/>
  <c r="V65" i="5"/>
  <c r="E65" i="5"/>
  <c r="X65" i="5" s="1"/>
  <c r="B66" i="5"/>
  <c r="V66" i="5"/>
  <c r="E66" i="5"/>
  <c r="X66" i="5" s="1"/>
  <c r="B67" i="5"/>
  <c r="V67" i="5"/>
  <c r="E67" i="5"/>
  <c r="X67" i="5" s="1"/>
  <c r="B68" i="5"/>
  <c r="V68" i="5"/>
  <c r="E68" i="5"/>
  <c r="X68" i="5" s="1"/>
  <c r="B69" i="5"/>
  <c r="V69" i="5"/>
  <c r="E69" i="5"/>
  <c r="X69" i="5" s="1"/>
  <c r="B70" i="5"/>
  <c r="V70" i="5"/>
  <c r="E70" i="5"/>
  <c r="X70" i="5" s="1"/>
  <c r="B71" i="5"/>
  <c r="V71" i="5"/>
  <c r="E71" i="5"/>
  <c r="X71" i="5" s="1"/>
  <c r="B72" i="5"/>
  <c r="V72" i="5"/>
  <c r="E72" i="5"/>
  <c r="X72" i="5" s="1"/>
  <c r="B73" i="5"/>
  <c r="V73" i="5"/>
  <c r="E73" i="5"/>
  <c r="X73" i="5" s="1"/>
  <c r="B74" i="5"/>
  <c r="V74" i="5"/>
  <c r="E74" i="5"/>
  <c r="X74" i="5" s="1"/>
  <c r="B75" i="5"/>
  <c r="V75" i="5"/>
  <c r="E75" i="5"/>
  <c r="X75" i="5" s="1"/>
  <c r="B76" i="5"/>
  <c r="V76" i="5"/>
  <c r="E76" i="5"/>
  <c r="X76" i="5" s="1"/>
  <c r="B77" i="5"/>
  <c r="V77" i="5"/>
  <c r="E77" i="5"/>
  <c r="X77" i="5" s="1"/>
  <c r="B78" i="5"/>
  <c r="V78" i="5"/>
  <c r="E78" i="5"/>
  <c r="X78" i="5" s="1"/>
  <c r="B79" i="5"/>
  <c r="V79" i="5"/>
  <c r="E79" i="5"/>
  <c r="X79" i="5" s="1"/>
  <c r="B80" i="5"/>
  <c r="V80" i="5"/>
  <c r="E80" i="5"/>
  <c r="X80" i="5" s="1"/>
  <c r="B81" i="5"/>
  <c r="V81" i="5"/>
  <c r="E81" i="5"/>
  <c r="X81" i="5" s="1"/>
  <c r="B82" i="5"/>
  <c r="V82" i="5"/>
  <c r="E82" i="5"/>
  <c r="X82" i="5" s="1"/>
  <c r="B83" i="5"/>
  <c r="V83" i="5"/>
  <c r="E83" i="5"/>
  <c r="X83" i="5" s="1"/>
  <c r="B84" i="5"/>
  <c r="V84" i="5"/>
  <c r="E84" i="5"/>
  <c r="X84" i="5" s="1"/>
  <c r="B85" i="5"/>
  <c r="V85" i="5"/>
  <c r="E85" i="5"/>
  <c r="X85" i="5" s="1"/>
  <c r="B86" i="5"/>
  <c r="V86" i="5"/>
  <c r="E86" i="5"/>
  <c r="X86" i="5" s="1"/>
  <c r="B87" i="5"/>
  <c r="V87" i="5"/>
  <c r="E87" i="5"/>
  <c r="X87" i="5" s="1"/>
  <c r="B88" i="5"/>
  <c r="V88" i="5"/>
  <c r="E88" i="5"/>
  <c r="X88" i="5" s="1"/>
  <c r="B89" i="5"/>
  <c r="V89" i="5"/>
  <c r="E89" i="5"/>
  <c r="X89" i="5" s="1"/>
  <c r="B90" i="5"/>
  <c r="V90" i="5"/>
  <c r="E90" i="5"/>
  <c r="X90" i="5" s="1"/>
  <c r="B91" i="5"/>
  <c r="V91" i="5"/>
  <c r="E91" i="5"/>
  <c r="X91" i="5" s="1"/>
  <c r="B92" i="5"/>
  <c r="V92" i="5"/>
  <c r="E92" i="5"/>
  <c r="X92" i="5" s="1"/>
  <c r="B93" i="5"/>
  <c r="V93" i="5"/>
  <c r="E93" i="5"/>
  <c r="X93" i="5" s="1"/>
  <c r="B94" i="5"/>
  <c r="V94" i="5"/>
  <c r="E94" i="5"/>
  <c r="X94" i="5" s="1"/>
  <c r="B95" i="5"/>
  <c r="V95" i="5"/>
  <c r="E95" i="5"/>
  <c r="X95" i="5" s="1"/>
  <c r="B96" i="5"/>
  <c r="V96" i="5"/>
  <c r="E96" i="5"/>
  <c r="X96" i="5" s="1"/>
  <c r="B97" i="5"/>
  <c r="V97" i="5"/>
  <c r="E97" i="5"/>
  <c r="X97" i="5" s="1"/>
  <c r="B98" i="5"/>
  <c r="V98" i="5"/>
  <c r="E98" i="5"/>
  <c r="X98" i="5" s="1"/>
  <c r="B99" i="5"/>
  <c r="V99" i="5"/>
  <c r="E99" i="5"/>
  <c r="X99" i="5" s="1"/>
  <c r="B100" i="5"/>
  <c r="V100" i="5"/>
  <c r="E100" i="5"/>
  <c r="X100" i="5" s="1"/>
  <c r="B101" i="5"/>
  <c r="V101" i="5"/>
  <c r="E101" i="5"/>
  <c r="X101" i="5" s="1"/>
  <c r="B102" i="5"/>
  <c r="V102" i="5"/>
  <c r="E102" i="5"/>
  <c r="X102" i="5" s="1"/>
  <c r="B103" i="5"/>
  <c r="V103" i="5"/>
  <c r="E103" i="5"/>
  <c r="X103" i="5" s="1"/>
  <c r="B104" i="5"/>
  <c r="V104" i="5"/>
  <c r="E104" i="5"/>
  <c r="X104" i="5" s="1"/>
  <c r="B105" i="5"/>
  <c r="V105" i="5"/>
  <c r="E105" i="5"/>
  <c r="X105" i="5" s="1"/>
  <c r="B106" i="5"/>
  <c r="V106" i="5"/>
  <c r="E106" i="5"/>
  <c r="X106" i="5" s="1"/>
  <c r="B107" i="5"/>
  <c r="V107" i="5"/>
  <c r="E107" i="5"/>
  <c r="X107" i="5" s="1"/>
  <c r="B108" i="5"/>
  <c r="V108" i="5"/>
  <c r="E108" i="5"/>
  <c r="X108" i="5" s="1"/>
  <c r="B109" i="5"/>
  <c r="V109" i="5"/>
  <c r="E109" i="5"/>
  <c r="X109" i="5" s="1"/>
  <c r="B110" i="5"/>
  <c r="V110" i="5"/>
  <c r="E110" i="5"/>
  <c r="X110" i="5" s="1"/>
  <c r="B111" i="5"/>
  <c r="V111" i="5"/>
  <c r="E111" i="5"/>
  <c r="X111" i="5" s="1"/>
  <c r="B112" i="5"/>
  <c r="V112" i="5"/>
  <c r="E112" i="5"/>
  <c r="X112" i="5" s="1"/>
  <c r="B113" i="5"/>
  <c r="V113" i="5"/>
  <c r="E113" i="5"/>
  <c r="X113" i="5" s="1"/>
  <c r="B114" i="5"/>
  <c r="V114" i="5"/>
  <c r="E114" i="5"/>
  <c r="X114" i="5" s="1"/>
  <c r="B115" i="5"/>
  <c r="V115" i="5"/>
  <c r="E115" i="5"/>
  <c r="X115" i="5" s="1"/>
  <c r="B116" i="5"/>
  <c r="V116" i="5"/>
  <c r="E116" i="5"/>
  <c r="X116" i="5" s="1"/>
  <c r="B117" i="5"/>
  <c r="V117" i="5"/>
  <c r="E117" i="5"/>
  <c r="X117" i="5" s="1"/>
  <c r="B118" i="5"/>
  <c r="V118" i="5"/>
  <c r="E118" i="5"/>
  <c r="X118" i="5" s="1"/>
  <c r="B119" i="5"/>
  <c r="V119" i="5"/>
  <c r="E119" i="5"/>
  <c r="X119" i="5" s="1"/>
  <c r="B120" i="5"/>
  <c r="V120" i="5"/>
  <c r="E120" i="5"/>
  <c r="X120" i="5" s="1"/>
  <c r="B121" i="5"/>
  <c r="V121" i="5"/>
  <c r="E121" i="5"/>
  <c r="X121" i="5" s="1"/>
  <c r="B122" i="5"/>
  <c r="V122" i="5"/>
  <c r="E122" i="5"/>
  <c r="X122" i="5" s="1"/>
  <c r="B123" i="5"/>
  <c r="V123" i="5"/>
  <c r="E123" i="5"/>
  <c r="X123" i="5" s="1"/>
  <c r="B124" i="5"/>
  <c r="V124" i="5"/>
  <c r="E124" i="5"/>
  <c r="X124" i="5" s="1"/>
  <c r="B125" i="5"/>
  <c r="V125" i="5"/>
  <c r="E125" i="5"/>
  <c r="X125" i="5" s="1"/>
  <c r="B126" i="5"/>
  <c r="V126" i="5"/>
  <c r="E126" i="5"/>
  <c r="X126" i="5" s="1"/>
  <c r="B127" i="5"/>
  <c r="V127" i="5"/>
  <c r="E127" i="5"/>
  <c r="X127" i="5" s="1"/>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X139" i="5" s="1"/>
  <c r="B140" i="5"/>
  <c r="V140" i="5"/>
  <c r="E140" i="5"/>
  <c r="X140" i="5" s="1"/>
  <c r="B141" i="5"/>
  <c r="V141" i="5"/>
  <c r="E141" i="5"/>
  <c r="X141" i="5" s="1"/>
  <c r="B142" i="5"/>
  <c r="V142" i="5"/>
  <c r="E142" i="5"/>
  <c r="X142" i="5" s="1"/>
  <c r="B143" i="5"/>
  <c r="V143" i="5"/>
  <c r="E143" i="5"/>
  <c r="X143" i="5" s="1"/>
  <c r="B144" i="5"/>
  <c r="V144" i="5"/>
  <c r="E144" i="5"/>
  <c r="X144" i="5" s="1"/>
  <c r="B145" i="5"/>
  <c r="V145" i="5"/>
  <c r="E145" i="5"/>
  <c r="X145" i="5" s="1"/>
  <c r="B146" i="5"/>
  <c r="V146" i="5"/>
  <c r="E146" i="5"/>
  <c r="X146" i="5" s="1"/>
  <c r="B147" i="5"/>
  <c r="V147" i="5"/>
  <c r="E147" i="5"/>
  <c r="X147" i="5" s="1"/>
  <c r="B148" i="5"/>
  <c r="V148" i="5"/>
  <c r="E148" i="5"/>
  <c r="X148" i="5" s="1"/>
  <c r="B149" i="5"/>
  <c r="V149" i="5"/>
  <c r="E149" i="5"/>
  <c r="X149" i="5" s="1"/>
  <c r="B150" i="5"/>
  <c r="V150" i="5"/>
  <c r="E150" i="5"/>
  <c r="X150" i="5" s="1"/>
  <c r="B151" i="5"/>
  <c r="V151" i="5"/>
  <c r="E151" i="5"/>
  <c r="X151" i="5" s="1"/>
  <c r="B152" i="5"/>
  <c r="V152" i="5"/>
  <c r="E152" i="5"/>
  <c r="X152" i="5" s="1"/>
  <c r="B153" i="5"/>
  <c r="V153" i="5"/>
  <c r="E153" i="5"/>
  <c r="X153" i="5" s="1"/>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X162" i="5" s="1"/>
  <c r="B163" i="5"/>
  <c r="V163" i="5"/>
  <c r="E163" i="5"/>
  <c r="X163" i="5" s="1"/>
  <c r="B164" i="5"/>
  <c r="V164" i="5"/>
  <c r="E164" i="5"/>
  <c r="X164" i="5" s="1"/>
  <c r="B165" i="5"/>
  <c r="V165" i="5"/>
  <c r="E165" i="5"/>
  <c r="X165" i="5" s="1"/>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X177" i="5" s="1"/>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X185" i="5" s="1"/>
  <c r="B186" i="5"/>
  <c r="V186" i="5"/>
  <c r="E186" i="5"/>
  <c r="X186" i="5" s="1"/>
  <c r="B187" i="5"/>
  <c r="V187" i="5"/>
  <c r="E187" i="5"/>
  <c r="X187" i="5" s="1"/>
  <c r="B188" i="5"/>
  <c r="V188" i="5"/>
  <c r="E188" i="5"/>
  <c r="X188" i="5" s="1"/>
  <c r="B189" i="5"/>
  <c r="V189" i="5"/>
  <c r="E189" i="5"/>
  <c r="X189" i="5" s="1"/>
  <c r="V190" i="5"/>
  <c r="E190" i="5"/>
  <c r="X190" i="5" s="1"/>
  <c r="V191" i="5"/>
  <c r="E191" i="5"/>
  <c r="X191" i="5" s="1"/>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s="1"/>
  <c r="B200" i="5"/>
  <c r="V200" i="5"/>
  <c r="E200" i="5"/>
  <c r="X200" i="5" s="1"/>
  <c r="B201" i="5"/>
  <c r="V201" i="5"/>
  <c r="E201" i="5"/>
  <c r="X201" i="5" s="1"/>
  <c r="B202" i="5"/>
  <c r="V202" i="5"/>
  <c r="E202" i="5"/>
  <c r="X202" i="5" s="1"/>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X215" i="5" s="1"/>
  <c r="B216" i="5"/>
  <c r="V216" i="5"/>
  <c r="E216" i="5"/>
  <c r="X216" i="5" s="1"/>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X223" i="5" s="1"/>
  <c r="B224" i="5"/>
  <c r="V224" i="5"/>
  <c r="E224" i="5"/>
  <c r="X224" i="5" s="1"/>
  <c r="B225" i="5"/>
  <c r="V225" i="5"/>
  <c r="E225" i="5"/>
  <c r="X225" i="5" s="1"/>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X247" i="5" s="1"/>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X254" i="5" s="1"/>
  <c r="B255" i="5"/>
  <c r="V255" i="5"/>
  <c r="E255" i="5"/>
  <c r="X255" i="5" s="1"/>
  <c r="B256" i="5"/>
  <c r="V256" i="5"/>
  <c r="E256" i="5"/>
  <c r="X256" i="5" s="1"/>
  <c r="B257" i="5"/>
  <c r="V257" i="5"/>
  <c r="E257" i="5"/>
  <c r="X257" i="5" s="1"/>
  <c r="B258" i="5"/>
  <c r="V258" i="5"/>
  <c r="E258" i="5"/>
  <c r="X258" i="5" s="1"/>
  <c r="B259" i="5"/>
  <c r="V259" i="5"/>
  <c r="E259" i="5"/>
  <c r="X259" i="5" s="1"/>
  <c r="B260" i="5"/>
  <c r="V260" i="5"/>
  <c r="E260" i="5"/>
  <c r="X260" i="5" s="1"/>
  <c r="B261" i="5"/>
  <c r="V261" i="5"/>
  <c r="E261" i="5"/>
  <c r="X261" i="5" s="1"/>
  <c r="B262" i="5"/>
  <c r="V262" i="5"/>
  <c r="E262" i="5"/>
  <c r="X262" i="5" s="1"/>
  <c r="B263" i="5"/>
  <c r="V263" i="5"/>
  <c r="E263" i="5"/>
  <c r="X263" i="5" s="1"/>
  <c r="B264" i="5"/>
  <c r="V264" i="5"/>
  <c r="E264" i="5"/>
  <c r="X264" i="5" s="1"/>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X278" i="5" s="1"/>
  <c r="B279" i="5"/>
  <c r="V279" i="5"/>
  <c r="E279" i="5"/>
  <c r="X279" i="5" s="1"/>
  <c r="B280" i="5"/>
  <c r="V280" i="5"/>
  <c r="E280" i="5"/>
  <c r="X280" i="5" s="1"/>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X311" i="5" s="1"/>
  <c r="B312" i="5"/>
  <c r="V312" i="5"/>
  <c r="E312" i="5"/>
  <c r="X312" i="5" s="1"/>
  <c r="B313" i="5"/>
  <c r="V313" i="5"/>
  <c r="E313" i="5"/>
  <c r="X313" i="5" s="1"/>
  <c r="B314" i="5"/>
  <c r="V314" i="5"/>
  <c r="E314" i="5"/>
  <c r="X314" i="5" s="1"/>
  <c r="B315" i="5"/>
  <c r="V315" i="5"/>
  <c r="E315" i="5"/>
  <c r="X315" i="5" s="1"/>
  <c r="B316" i="5"/>
  <c r="V316" i="5"/>
  <c r="E316" i="5"/>
  <c r="X316" i="5" s="1"/>
  <c r="B317" i="5"/>
  <c r="V317" i="5"/>
  <c r="E317" i="5"/>
  <c r="X317" i="5" s="1"/>
  <c r="B318" i="5"/>
  <c r="V318" i="5"/>
  <c r="E318" i="5"/>
  <c r="X318" i="5" s="1"/>
  <c r="B319" i="5"/>
  <c r="V319" i="5"/>
  <c r="E319" i="5"/>
  <c r="X319" i="5" s="1"/>
  <c r="B320" i="5"/>
  <c r="V320" i="5"/>
  <c r="E320" i="5"/>
  <c r="X320" i="5" s="1"/>
  <c r="B321" i="5"/>
  <c r="V321" i="5"/>
  <c r="E321" i="5"/>
  <c r="X321" i="5" s="1"/>
  <c r="B322" i="5"/>
  <c r="V322" i="5"/>
  <c r="E322" i="5"/>
  <c r="X322" i="5" s="1"/>
  <c r="B323" i="5"/>
  <c r="V323" i="5"/>
  <c r="E323" i="5"/>
  <c r="X323" i="5" s="1"/>
  <c r="B324" i="5"/>
  <c r="V324" i="5"/>
  <c r="E324" i="5"/>
  <c r="X324" i="5" s="1"/>
  <c r="B325" i="5"/>
  <c r="V325" i="5"/>
  <c r="E325" i="5"/>
  <c r="X325" i="5" s="1"/>
  <c r="B326" i="5"/>
  <c r="V326" i="5"/>
  <c r="E326" i="5"/>
  <c r="X326" i="5" s="1"/>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X341" i="5" s="1"/>
  <c r="B342" i="5"/>
  <c r="V342" i="5"/>
  <c r="E342" i="5"/>
  <c r="X342" i="5" s="1"/>
  <c r="B343" i="5"/>
  <c r="V343" i="5"/>
  <c r="E343" i="5"/>
  <c r="X343" i="5" s="1"/>
  <c r="B344" i="5"/>
  <c r="V344" i="5"/>
  <c r="E344" i="5"/>
  <c r="X344" i="5" s="1"/>
  <c r="B345" i="5"/>
  <c r="V345" i="5"/>
  <c r="E345" i="5"/>
  <c r="X345" i="5" s="1"/>
  <c r="B346" i="5"/>
  <c r="V346" i="5"/>
  <c r="E346" i="5"/>
  <c r="X346" i="5" s="1"/>
  <c r="V347" i="5"/>
  <c r="E347" i="5"/>
  <c r="X347" i="5" s="1"/>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X355" i="5" s="1"/>
  <c r="B356" i="5"/>
  <c r="V356" i="5"/>
  <c r="E356" i="5"/>
  <c r="X356" i="5" s="1"/>
  <c r="B357" i="5"/>
  <c r="V357" i="5"/>
  <c r="E357" i="5"/>
  <c r="X357" i="5" s="1"/>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s="1"/>
  <c r="B366" i="5"/>
  <c r="V366" i="5"/>
  <c r="E366" i="5"/>
  <c r="X366" i="5" s="1"/>
  <c r="B367" i="5"/>
  <c r="V367" i="5"/>
  <c r="E367" i="5"/>
  <c r="X367" i="5" s="1"/>
  <c r="B368" i="5"/>
  <c r="V368" i="5"/>
  <c r="E368" i="5"/>
  <c r="X368" i="5" s="1"/>
  <c r="B369" i="5"/>
  <c r="V369" i="5"/>
  <c r="E369" i="5"/>
  <c r="X369" i="5" s="1"/>
  <c r="B370" i="5"/>
  <c r="V370" i="5"/>
  <c r="E370" i="5"/>
  <c r="X370" i="5" s="1"/>
  <c r="B371" i="5"/>
  <c r="V371" i="5"/>
  <c r="E371" i="5"/>
  <c r="X371" i="5" s="1"/>
  <c r="B372" i="5"/>
  <c r="V372" i="5"/>
  <c r="E372" i="5"/>
  <c r="X372" i="5" s="1"/>
  <c r="B373" i="5"/>
  <c r="V373" i="5"/>
  <c r="E373" i="5"/>
  <c r="X373" i="5" s="1"/>
  <c r="B374" i="5"/>
  <c r="V374" i="5"/>
  <c r="E374" i="5"/>
  <c r="X374" i="5" s="1"/>
  <c r="B375" i="5"/>
  <c r="V375" i="5"/>
  <c r="E375" i="5"/>
  <c r="X375" i="5" s="1"/>
  <c r="B376" i="5"/>
  <c r="V376" i="5"/>
  <c r="E376" i="5"/>
  <c r="X376" i="5" s="1"/>
  <c r="B377" i="5"/>
  <c r="V377" i="5"/>
  <c r="E377" i="5"/>
  <c r="X377" i="5" s="1"/>
  <c r="B378" i="5"/>
  <c r="V378" i="5"/>
  <c r="E378" i="5"/>
  <c r="X378" i="5" s="1"/>
  <c r="B379" i="5"/>
  <c r="V379" i="5"/>
  <c r="E379" i="5"/>
  <c r="X379" i="5" s="1"/>
  <c r="B380" i="5"/>
  <c r="V380" i="5"/>
  <c r="E380" i="5"/>
  <c r="X380" i="5" s="1"/>
  <c r="B381" i="5"/>
  <c r="V381" i="5"/>
  <c r="E381" i="5"/>
  <c r="X381" i="5" s="1"/>
  <c r="B382" i="5"/>
  <c r="V382" i="5"/>
  <c r="E382" i="5"/>
  <c r="X382" i="5" s="1"/>
  <c r="B383" i="5"/>
  <c r="V383" i="5"/>
  <c r="E383" i="5"/>
  <c r="X383" i="5" s="1"/>
  <c r="B384" i="5"/>
  <c r="V384" i="5"/>
  <c r="E384" i="5"/>
  <c r="X384" i="5" s="1"/>
  <c r="B385" i="5"/>
  <c r="V385" i="5"/>
  <c r="E385" i="5"/>
  <c r="X385" i="5" s="1"/>
  <c r="B386" i="5"/>
  <c r="V386" i="5"/>
  <c r="E386" i="5"/>
  <c r="X386" i="5" s="1"/>
  <c r="B387" i="5"/>
  <c r="V387" i="5"/>
  <c r="E387" i="5"/>
  <c r="X387" i="5" s="1"/>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G17" i="6"/>
  <c r="G9" i="6"/>
  <c r="H9" i="6"/>
  <c r="D9" i="6"/>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G112" i="6"/>
  <c r="H112" i="6"/>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5" i="6"/>
  <c r="G98" i="6"/>
  <c r="G99" i="6"/>
  <c r="G108" i="6"/>
  <c r="G109" i="6"/>
  <c r="G110" i="6"/>
  <c r="G111" i="6"/>
  <c r="G10" i="6"/>
  <c r="H10" i="6" s="1"/>
  <c r="D10" i="6" s="1"/>
  <c r="H5" i="6"/>
  <c r="D5" i="6" s="1"/>
  <c r="F6" i="6"/>
  <c r="G11" i="6"/>
  <c r="H11" i="6" s="1"/>
  <c r="D11" i="6" s="1"/>
  <c r="H14" i="6"/>
  <c r="H16" i="6"/>
  <c r="I4" i="6"/>
  <c r="I5" i="6"/>
  <c r="J5" i="6"/>
  <c r="I6" i="6"/>
  <c r="J6" i="6"/>
  <c r="I9" i="6"/>
  <c r="C9" i="6" s="1"/>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H6" i="6" l="1"/>
  <c r="D6" i="6" s="1"/>
  <c r="C15" i="6"/>
  <c r="C13" i="6"/>
  <c r="C12" i="6"/>
  <c r="C11" i="6"/>
  <c r="C10" i="6"/>
  <c r="U20" i="4"/>
  <c r="V20" i="4" s="1"/>
  <c r="T42" i="4"/>
  <c r="U42" i="4" s="1"/>
  <c r="R17" i="4"/>
  <c r="T50" i="4"/>
  <c r="U50" i="4" s="1"/>
  <c r="V50" i="4" s="1"/>
  <c r="W21" i="4"/>
  <c r="X21" i="4" s="1"/>
  <c r="Y21" i="4" s="1"/>
  <c r="Z21" i="4" s="1"/>
  <c r="W20" i="4"/>
  <c r="X20" i="4" s="1"/>
  <c r="R15" i="4"/>
  <c r="R18" i="4"/>
  <c r="R16" i="4"/>
  <c r="Y20" i="4"/>
  <c r="T48" i="4"/>
  <c r="U48" i="4" s="1"/>
  <c r="T44" i="4"/>
  <c r="U43" i="4" s="1"/>
  <c r="D77" i="4"/>
  <c r="D89" i="4"/>
  <c r="D65" i="4"/>
  <c r="U49" i="4"/>
  <c r="X51" i="4"/>
  <c r="Y51" i="4" s="1"/>
  <c r="T47" i="4"/>
  <c r="T46" i="4"/>
  <c r="C5" i="6"/>
  <c r="R14" i="4"/>
  <c r="R13" i="4"/>
  <c r="C112" i="6"/>
  <c r="C6" i="6"/>
  <c r="D53" i="4"/>
  <c r="G41" i="4"/>
  <c r="G101" i="4"/>
  <c r="G77" i="4"/>
  <c r="G65" i="4"/>
  <c r="C4" i="6"/>
  <c r="G124" i="6" a="1"/>
  <c r="G124" i="6" s="1"/>
  <c r="H124" i="6" s="1"/>
  <c r="D114" i="4"/>
  <c r="G53" i="4"/>
  <c r="G89" i="4"/>
  <c r="D41" i="4"/>
  <c r="D101" i="4"/>
  <c r="U47" i="4" l="1"/>
  <c r="V47" i="4" s="1"/>
  <c r="U44" i="4"/>
  <c r="S18" i="4"/>
  <c r="S19" i="4"/>
  <c r="T19" i="4" s="1"/>
  <c r="U19" i="4" s="1"/>
  <c r="V19" i="4" s="1"/>
  <c r="W19" i="4" s="1"/>
  <c r="X19" i="4" s="1"/>
  <c r="Y19" i="4" s="1"/>
  <c r="Z19" i="4" s="1"/>
  <c r="Z20" i="4"/>
  <c r="S16" i="4"/>
  <c r="S17" i="4"/>
  <c r="S14" i="4"/>
  <c r="S15" i="4"/>
  <c r="V42" i="4"/>
  <c r="W42" i="4" s="1"/>
  <c r="V43" i="4"/>
  <c r="W50" i="4"/>
  <c r="X50" i="4" s="1"/>
  <c r="Z51" i="4"/>
  <c r="AA51" i="4" s="1"/>
  <c r="V48" i="4"/>
  <c r="V49" i="4"/>
  <c r="W49" i="4" s="1"/>
  <c r="U45" i="4"/>
  <c r="U46" i="4"/>
  <c r="S13" i="4"/>
  <c r="S12" i="4"/>
  <c r="T12" i="4" s="1"/>
  <c r="D124" i="6"/>
  <c r="V46" i="4" l="1"/>
  <c r="W46" i="4" s="1"/>
  <c r="T17" i="4"/>
  <c r="T18" i="4"/>
  <c r="U18" i="4" s="1"/>
  <c r="V18" i="4" s="1"/>
  <c r="W18" i="4" s="1"/>
  <c r="X18" i="4" s="1"/>
  <c r="Y18" i="4" s="1"/>
  <c r="Z18" i="4" s="1"/>
  <c r="X49" i="4"/>
  <c r="Y49" i="4" s="1"/>
  <c r="Y50" i="4"/>
  <c r="Z50" i="4" s="1"/>
  <c r="AB51" i="4"/>
  <c r="AC51" i="4" s="1"/>
  <c r="W47" i="4"/>
  <c r="W48" i="4"/>
  <c r="X48" i="4" s="1"/>
  <c r="T16" i="4"/>
  <c r="T15" i="4"/>
  <c r="T13" i="4"/>
  <c r="T14" i="4"/>
  <c r="V45" i="4"/>
  <c r="V44" i="4"/>
  <c r="W45" i="4" l="1"/>
  <c r="X45" i="4"/>
  <c r="Z49" i="4"/>
  <c r="AA49" i="4" s="1"/>
  <c r="Y48" i="4"/>
  <c r="Z48" i="4" s="1"/>
  <c r="U13" i="4"/>
  <c r="U12" i="4"/>
  <c r="V12" i="4" s="1"/>
  <c r="U15" i="4"/>
  <c r="U14" i="4"/>
  <c r="U17" i="4"/>
  <c r="V17" i="4" s="1"/>
  <c r="U16" i="4"/>
  <c r="X46" i="4"/>
  <c r="X47" i="4"/>
  <c r="Y47" i="4" s="1"/>
  <c r="W43" i="4"/>
  <c r="W44" i="4"/>
  <c r="X44" i="4" s="1"/>
  <c r="AA50" i="4"/>
  <c r="AB50" i="4" s="1"/>
  <c r="Z47" i="4" l="1"/>
  <c r="AA48" i="4"/>
  <c r="AB48" i="4" s="1"/>
  <c r="AA47" i="4"/>
  <c r="Y44" i="4"/>
  <c r="Y46" i="4"/>
  <c r="Z46" i="4" s="1"/>
  <c r="Y45" i="4"/>
  <c r="V15" i="4"/>
  <c r="V16" i="4"/>
  <c r="W16" i="4" s="1"/>
  <c r="W17" i="4"/>
  <c r="X17" i="4" s="1"/>
  <c r="V14" i="4"/>
  <c r="V13" i="4"/>
  <c r="AC50" i="4"/>
  <c r="AB49" i="4"/>
  <c r="AC49" i="4" s="1"/>
  <c r="X42" i="4"/>
  <c r="Y42" i="4" s="1"/>
  <c r="X43" i="4"/>
  <c r="Y43" i="4" s="1"/>
  <c r="AA46" i="4" l="1"/>
  <c r="AB46" i="4" s="1"/>
  <c r="Z43" i="4"/>
  <c r="Z42" i="4"/>
  <c r="AA42" i="4" s="1"/>
  <c r="W15" i="4"/>
  <c r="X16" i="4" s="1"/>
  <c r="Y16" i="4" s="1"/>
  <c r="W14" i="4"/>
  <c r="Z45" i="4"/>
  <c r="AA45" i="4" s="1"/>
  <c r="Z44" i="4"/>
  <c r="AB47" i="4"/>
  <c r="AC47" i="4" s="1"/>
  <c r="AC48" i="4"/>
  <c r="Y17" i="4"/>
  <c r="Z17" i="4" s="1"/>
  <c r="W13" i="4"/>
  <c r="W12" i="4"/>
  <c r="X12" i="4" s="1"/>
  <c r="X15" i="4" l="1"/>
  <c r="AB45" i="4"/>
  <c r="AC45" i="4" s="1"/>
  <c r="AC46" i="4"/>
  <c r="AA43" i="4"/>
  <c r="AA44" i="4"/>
  <c r="AB44" i="4" s="1"/>
  <c r="X14" i="4"/>
  <c r="X13" i="4"/>
  <c r="Y14" i="4" l="1"/>
  <c r="Y15" i="4"/>
  <c r="Z15" i="4" s="1"/>
  <c r="AC44" i="4"/>
  <c r="Y13" i="4"/>
  <c r="Y12" i="4"/>
  <c r="Z12" i="4" s="1"/>
  <c r="AB43" i="4"/>
  <c r="AC43" i="4" s="1"/>
  <c r="AB42" i="4"/>
  <c r="AC42" i="4" s="1"/>
  <c r="Z16" i="4"/>
  <c r="Z13" i="4" l="1"/>
  <c r="Z14" i="4"/>
  <c r="AA12" i="4"/>
  <c r="AA13" i="4" a="1"/>
  <c r="AA13" i="4" s="1"/>
  <c r="B31" i="4" l="1"/>
  <c r="A115" i="6"/>
  <c r="G115" i="6" s="1"/>
  <c r="AA14" i="4" a="1"/>
  <c r="AA14" i="4" s="1"/>
  <c r="A114" i="6"/>
  <c r="G114" i="6" s="1"/>
  <c r="B30" i="4"/>
  <c r="A18" i="6" l="1"/>
  <c r="O31" i="4"/>
  <c r="B32" i="4"/>
  <c r="A116" i="6"/>
  <c r="G116" i="6" s="1"/>
  <c r="A17" i="6"/>
  <c r="O30" i="4"/>
  <c r="G7" i="6"/>
  <c r="H7" i="6" s="1"/>
  <c r="AA15" i="4" a="1"/>
  <c r="AA15" i="4" s="1"/>
  <c r="B33" i="4" l="1"/>
  <c r="A117" i="6"/>
  <c r="G117" i="6" s="1"/>
  <c r="O32" i="4"/>
  <c r="A19" i="6"/>
  <c r="D7" i="6"/>
  <c r="C7" i="6"/>
  <c r="P54" i="4"/>
  <c r="P42" i="4"/>
  <c r="B42" i="4" s="1"/>
  <c r="A28" i="6" s="1"/>
  <c r="F39" i="6"/>
  <c r="F28" i="6"/>
  <c r="H28" i="6" s="1"/>
  <c r="F17" i="6"/>
  <c r="H17" i="6" s="1"/>
  <c r="AA16" i="4" a="1"/>
  <c r="AA16" i="4" s="1"/>
  <c r="AA17" i="4" s="1" a="1"/>
  <c r="AA17" i="4" s="1"/>
  <c r="P55" i="4"/>
  <c r="P43" i="4"/>
  <c r="B43" i="4" s="1"/>
  <c r="A29" i="6" s="1"/>
  <c r="F40" i="6"/>
  <c r="F29" i="6"/>
  <c r="H29" i="6" s="1"/>
  <c r="F18" i="6"/>
  <c r="H18" i="6" s="1"/>
  <c r="B35" i="4" l="1"/>
  <c r="A119" i="6"/>
  <c r="G119" i="6" s="1"/>
  <c r="C18" i="6"/>
  <c r="D18" i="6"/>
  <c r="B117" i="4"/>
  <c r="A95" i="6" s="1"/>
  <c r="B137" i="4"/>
  <c r="A111" i="6" s="1"/>
  <c r="B133" i="4"/>
  <c r="A109" i="6" s="1"/>
  <c r="B131" i="4"/>
  <c r="A108" i="6" s="1"/>
  <c r="B135" i="4"/>
  <c r="A110" i="6" s="1"/>
  <c r="B115" i="4"/>
  <c r="A94" i="6" s="1"/>
  <c r="B119" i="4"/>
  <c r="A97" i="6" s="1"/>
  <c r="B66" i="4"/>
  <c r="A50" i="6" s="1"/>
  <c r="B54" i="4"/>
  <c r="A39" i="6" s="1"/>
  <c r="B90" i="4"/>
  <c r="A72" i="6" s="1"/>
  <c r="B78" i="4"/>
  <c r="A61" i="6" s="1"/>
  <c r="B120" i="4"/>
  <c r="A98" i="6" s="1"/>
  <c r="B102" i="4"/>
  <c r="A83" i="6" s="1"/>
  <c r="B34" i="4"/>
  <c r="A118" i="6"/>
  <c r="G118" i="6" s="1"/>
  <c r="D17" i="6"/>
  <c r="C17" i="6"/>
  <c r="K114" i="6"/>
  <c r="D28" i="6"/>
  <c r="C28" i="6"/>
  <c r="K115" i="6"/>
  <c r="D29" i="6"/>
  <c r="C29" i="6"/>
  <c r="O33" i="4"/>
  <c r="A20" i="6"/>
  <c r="AA18" i="4" a="1"/>
  <c r="AA18" i="4" s="1"/>
  <c r="AA19" i="4" s="1" a="1"/>
  <c r="AA19" i="4" s="1"/>
  <c r="F98" i="6"/>
  <c r="H98" i="6" s="1"/>
  <c r="F114" i="6"/>
  <c r="H39" i="6"/>
  <c r="F50" i="6"/>
  <c r="F30" i="6"/>
  <c r="H30" i="6" s="1"/>
  <c r="F41" i="6"/>
  <c r="F19" i="6"/>
  <c r="H19" i="6" s="1"/>
  <c r="F115" i="6"/>
  <c r="H115" i="6" s="1"/>
  <c r="F99" i="6"/>
  <c r="H99" i="6" s="1"/>
  <c r="H40" i="6"/>
  <c r="F51" i="6"/>
  <c r="B103" i="4"/>
  <c r="A84" i="6" s="1"/>
  <c r="B121" i="4"/>
  <c r="A99" i="6" s="1"/>
  <c r="B67" i="4"/>
  <c r="A51" i="6" s="1"/>
  <c r="B55" i="4"/>
  <c r="A40" i="6" s="1"/>
  <c r="B79" i="4"/>
  <c r="A62" i="6" s="1"/>
  <c r="B91" i="4"/>
  <c r="A73" i="6" s="1"/>
  <c r="P56" i="4"/>
  <c r="P44" i="4"/>
  <c r="B44" i="4" s="1"/>
  <c r="A30" i="6" s="1"/>
  <c r="B37" i="4" l="1"/>
  <c r="A121" i="6"/>
  <c r="AA20" i="4" a="1"/>
  <c r="AA20" i="4" s="1"/>
  <c r="B122" i="4"/>
  <c r="A100" i="6" s="1"/>
  <c r="B104" i="4"/>
  <c r="A85" i="6" s="1"/>
  <c r="B92" i="4"/>
  <c r="A74" i="6" s="1"/>
  <c r="B68" i="4"/>
  <c r="A52" i="6" s="1"/>
  <c r="B80" i="4"/>
  <c r="A63" i="6" s="1"/>
  <c r="B56" i="4"/>
  <c r="A41" i="6" s="1"/>
  <c r="D19" i="6"/>
  <c r="C19" i="6"/>
  <c r="A120" i="6"/>
  <c r="B36" i="4"/>
  <c r="D40" i="6"/>
  <c r="C40" i="6"/>
  <c r="D99" i="6"/>
  <c r="C99" i="6"/>
  <c r="D115" i="6"/>
  <c r="C115" i="6"/>
  <c r="F42" i="6"/>
  <c r="F31" i="6"/>
  <c r="H31" i="6" s="1"/>
  <c r="F20" i="6"/>
  <c r="H20" i="6" s="1"/>
  <c r="D30" i="6"/>
  <c r="C30" i="6"/>
  <c r="K116" i="6"/>
  <c r="H114" i="6"/>
  <c r="B2" i="6"/>
  <c r="O35" i="4"/>
  <c r="A22" i="6"/>
  <c r="P45" i="4"/>
  <c r="B45" i="4" s="1"/>
  <c r="A31" i="6" s="1"/>
  <c r="P57" i="4"/>
  <c r="H41" i="6"/>
  <c r="F100" i="6"/>
  <c r="H100" i="6" s="1"/>
  <c r="F52" i="6"/>
  <c r="F116" i="6"/>
  <c r="H116" i="6" s="1"/>
  <c r="F61" i="6"/>
  <c r="H50" i="6"/>
  <c r="A21" i="6"/>
  <c r="O34" i="4"/>
  <c r="D39" i="6"/>
  <c r="C39" i="6"/>
  <c r="F62" i="6"/>
  <c r="H51" i="6"/>
  <c r="D98" i="6"/>
  <c r="C98" i="6"/>
  <c r="B38" i="4" l="1"/>
  <c r="A122" i="6"/>
  <c r="AA21" i="4" a="1"/>
  <c r="AA21" i="4" s="1"/>
  <c r="D41" i="6"/>
  <c r="C41" i="6"/>
  <c r="F44" i="6"/>
  <c r="F33" i="6"/>
  <c r="H33" i="6" s="1"/>
  <c r="F22" i="6"/>
  <c r="H22" i="6" s="1"/>
  <c r="K117" i="6"/>
  <c r="C31" i="6"/>
  <c r="D31" i="6"/>
  <c r="D51" i="6"/>
  <c r="C51" i="6"/>
  <c r="B69" i="4"/>
  <c r="A53" i="6" s="1"/>
  <c r="B57" i="4"/>
  <c r="A42" i="6" s="1"/>
  <c r="B93" i="4"/>
  <c r="A75" i="6" s="1"/>
  <c r="B81" i="4"/>
  <c r="A64" i="6" s="1"/>
  <c r="B123" i="4"/>
  <c r="A101" i="6" s="1"/>
  <c r="B105" i="4"/>
  <c r="A86" i="6" s="1"/>
  <c r="P58" i="4"/>
  <c r="P46" i="4"/>
  <c r="B46" i="4" s="1"/>
  <c r="A32" i="6" s="1"/>
  <c r="C100" i="6"/>
  <c r="D100" i="6"/>
  <c r="P47" i="4"/>
  <c r="B47" i="4" s="1"/>
  <c r="A33" i="6" s="1"/>
  <c r="P59" i="4"/>
  <c r="A24" i="6"/>
  <c r="O37" i="4"/>
  <c r="D20" i="6"/>
  <c r="C20" i="6"/>
  <c r="F73" i="6"/>
  <c r="H62" i="6"/>
  <c r="F117" i="6"/>
  <c r="H117" i="6" s="1"/>
  <c r="H42" i="6"/>
  <c r="F53" i="6"/>
  <c r="F101" i="6"/>
  <c r="H101" i="6" s="1"/>
  <c r="F43" i="6"/>
  <c r="F21" i="6"/>
  <c r="H21" i="6" s="1"/>
  <c r="F32" i="6"/>
  <c r="H32" i="6" s="1"/>
  <c r="D50" i="6"/>
  <c r="C50" i="6"/>
  <c r="H61" i="6"/>
  <c r="F72" i="6"/>
  <c r="C114" i="6"/>
  <c r="D114" i="6"/>
  <c r="D116" i="6"/>
  <c r="C116" i="6"/>
  <c r="H52" i="6"/>
  <c r="F63" i="6"/>
  <c r="O36" i="4"/>
  <c r="A23" i="6"/>
  <c r="F118" i="6" l="1"/>
  <c r="H118" i="6" s="1"/>
  <c r="F102" i="6"/>
  <c r="H102" i="6" s="1"/>
  <c r="H43" i="6"/>
  <c r="F54" i="6"/>
  <c r="B71" i="4"/>
  <c r="A55" i="6" s="1"/>
  <c r="B125" i="4"/>
  <c r="A103" i="6" s="1"/>
  <c r="B107" i="4"/>
  <c r="A88" i="6" s="1"/>
  <c r="B95" i="4"/>
  <c r="A77" i="6" s="1"/>
  <c r="B83" i="4"/>
  <c r="A66" i="6" s="1"/>
  <c r="B59" i="4"/>
  <c r="A44" i="6" s="1"/>
  <c r="C21" i="6"/>
  <c r="D21" i="6"/>
  <c r="P60" i="4"/>
  <c r="P48" i="4"/>
  <c r="B48" i="4" s="1"/>
  <c r="A34" i="6" s="1"/>
  <c r="F64" i="6"/>
  <c r="H53" i="6"/>
  <c r="D42" i="6"/>
  <c r="C42" i="6"/>
  <c r="A25" i="6"/>
  <c r="O38" i="4"/>
  <c r="P49" i="4"/>
  <c r="B49" i="4" s="1"/>
  <c r="A35" i="6" s="1"/>
  <c r="P61" i="4"/>
  <c r="C52" i="6"/>
  <c r="D52" i="6"/>
  <c r="C101" i="6"/>
  <c r="D101" i="6"/>
  <c r="F94" i="6"/>
  <c r="B39" i="4"/>
  <c r="A123" i="6"/>
  <c r="AA22" i="4"/>
  <c r="AA23" i="4" s="1"/>
  <c r="H63" i="6"/>
  <c r="F74" i="6"/>
  <c r="H73" i="6"/>
  <c r="F84" i="6"/>
  <c r="H84" i="6" s="1"/>
  <c r="K118" i="6"/>
  <c r="D32" i="6"/>
  <c r="C32" i="6"/>
  <c r="D117" i="6"/>
  <c r="C117" i="6"/>
  <c r="D62" i="6"/>
  <c r="C62" i="6"/>
  <c r="B82" i="4"/>
  <c r="A65" i="6" s="1"/>
  <c r="B70" i="4"/>
  <c r="A54" i="6" s="1"/>
  <c r="B58" i="4"/>
  <c r="A43" i="6" s="1"/>
  <c r="B94" i="4"/>
  <c r="A76" i="6" s="1"/>
  <c r="B106" i="4"/>
  <c r="A87" i="6" s="1"/>
  <c r="B124" i="4"/>
  <c r="A102" i="6" s="1"/>
  <c r="D22" i="6"/>
  <c r="C22" i="6"/>
  <c r="H72" i="6"/>
  <c r="F83" i="6"/>
  <c r="H83" i="6" s="1"/>
  <c r="K119" i="6"/>
  <c r="C33" i="6"/>
  <c r="D33" i="6"/>
  <c r="C61" i="6"/>
  <c r="D61" i="6"/>
  <c r="F103" i="6"/>
  <c r="H103" i="6" s="1"/>
  <c r="H44" i="6"/>
  <c r="F55" i="6"/>
  <c r="F119" i="6"/>
  <c r="H119" i="6" s="1"/>
  <c r="D119" i="6" l="1"/>
  <c r="C119" i="6"/>
  <c r="P50" i="4"/>
  <c r="B50" i="4" s="1"/>
  <c r="A36" i="6" s="1"/>
  <c r="P62" i="4"/>
  <c r="B73" i="4"/>
  <c r="A57" i="6" s="1"/>
  <c r="B97" i="4"/>
  <c r="A79" i="6" s="1"/>
  <c r="B85" i="4"/>
  <c r="A68" i="6" s="1"/>
  <c r="B109" i="4"/>
  <c r="A90" i="6" s="1"/>
  <c r="B127" i="4"/>
  <c r="A105" i="6" s="1"/>
  <c r="B61" i="4"/>
  <c r="A46" i="6" s="1"/>
  <c r="H55" i="6"/>
  <c r="F66" i="6"/>
  <c r="D83" i="6"/>
  <c r="C83" i="6"/>
  <c r="C72" i="6"/>
  <c r="D72" i="6"/>
  <c r="C44" i="6"/>
  <c r="D44" i="6"/>
  <c r="D84" i="6"/>
  <c r="C84" i="6"/>
  <c r="O39" i="4"/>
  <c r="A26" i="6"/>
  <c r="D53" i="6"/>
  <c r="C53" i="6"/>
  <c r="F65" i="6"/>
  <c r="H54" i="6"/>
  <c r="F85" i="6"/>
  <c r="H85" i="6" s="1"/>
  <c r="H74" i="6"/>
  <c r="H94" i="6"/>
  <c r="F95" i="6"/>
  <c r="F111" i="6"/>
  <c r="H111" i="6" s="1"/>
  <c r="F108" i="6"/>
  <c r="H108" i="6" s="1"/>
  <c r="F109" i="6"/>
  <c r="H109" i="6" s="1"/>
  <c r="F110" i="6"/>
  <c r="H110" i="6" s="1"/>
  <c r="F75" i="6"/>
  <c r="H64" i="6"/>
  <c r="C43" i="6"/>
  <c r="D43" i="6"/>
  <c r="C102" i="6"/>
  <c r="D102" i="6"/>
  <c r="D103" i="6"/>
  <c r="C103" i="6"/>
  <c r="D73" i="6"/>
  <c r="C73" i="6"/>
  <c r="D63" i="6"/>
  <c r="C63" i="6"/>
  <c r="Q41" i="4"/>
  <c r="B41" i="4" s="1"/>
  <c r="A27" i="6" s="1"/>
  <c r="Q53" i="4"/>
  <c r="B126" i="4"/>
  <c r="A104" i="6" s="1"/>
  <c r="B96" i="4"/>
  <c r="A78" i="6" s="1"/>
  <c r="B60" i="4"/>
  <c r="A45" i="6" s="1"/>
  <c r="B72" i="4"/>
  <c r="A56" i="6" s="1"/>
  <c r="B84" i="4"/>
  <c r="A67" i="6" s="1"/>
  <c r="B108" i="4"/>
  <c r="A89" i="6" s="1"/>
  <c r="D118" i="6"/>
  <c r="C118" i="6"/>
  <c r="D110" i="6" l="1"/>
  <c r="C110" i="6"/>
  <c r="D109" i="6"/>
  <c r="C109" i="6"/>
  <c r="D108" i="6"/>
  <c r="C108" i="6"/>
  <c r="C55" i="6"/>
  <c r="D55" i="6"/>
  <c r="D64" i="6"/>
  <c r="C64" i="6"/>
  <c r="H75" i="6"/>
  <c r="F86" i="6"/>
  <c r="H86" i="6" s="1"/>
  <c r="H66" i="6"/>
  <c r="F77" i="6"/>
  <c r="P51" i="4"/>
  <c r="B51" i="4" s="1"/>
  <c r="A37" i="6" s="1"/>
  <c r="P63" i="4"/>
  <c r="D111" i="6"/>
  <c r="C111" i="6"/>
  <c r="B128" i="4"/>
  <c r="A106" i="6" s="1"/>
  <c r="B98" i="4"/>
  <c r="A80" i="6" s="1"/>
  <c r="B62" i="4"/>
  <c r="A47" i="6" s="1"/>
  <c r="B86" i="4"/>
  <c r="A69" i="6" s="1"/>
  <c r="B74" i="4"/>
  <c r="A58" i="6" s="1"/>
  <c r="B110" i="4"/>
  <c r="A91" i="6" s="1"/>
  <c r="F96" i="6"/>
  <c r="H96" i="6" s="1"/>
  <c r="H95" i="6"/>
  <c r="D94" i="6"/>
  <c r="C94" i="6"/>
  <c r="D74" i="6"/>
  <c r="C74" i="6"/>
  <c r="C85" i="6"/>
  <c r="D85" i="6"/>
  <c r="D54" i="6"/>
  <c r="C54" i="6"/>
  <c r="B53" i="4"/>
  <c r="A38" i="6" s="1"/>
  <c r="B89" i="4"/>
  <c r="A71" i="6" s="1"/>
  <c r="B77" i="4"/>
  <c r="A60" i="6" s="1"/>
  <c r="B65" i="4"/>
  <c r="A49" i="6" s="1"/>
  <c r="B101" i="4"/>
  <c r="A82" i="6" s="1"/>
  <c r="H65" i="6"/>
  <c r="F76" i="6"/>
  <c r="D75" i="6" l="1"/>
  <c r="C75" i="6"/>
  <c r="D86" i="6"/>
  <c r="C86" i="6"/>
  <c r="F87" i="6"/>
  <c r="H87" i="6" s="1"/>
  <c r="H76" i="6"/>
  <c r="D65" i="6"/>
  <c r="C65" i="6"/>
  <c r="B111" i="4"/>
  <c r="A92" i="6" s="1"/>
  <c r="B129" i="4"/>
  <c r="A107" i="6" s="1"/>
  <c r="B99" i="4"/>
  <c r="A81" i="6" s="1"/>
  <c r="B87" i="4"/>
  <c r="A70" i="6" s="1"/>
  <c r="B63" i="4"/>
  <c r="A48" i="6" s="1"/>
  <c r="B75" i="4"/>
  <c r="A59" i="6" s="1"/>
  <c r="D95" i="6"/>
  <c r="C95" i="6"/>
  <c r="H77" i="6"/>
  <c r="F88" i="6"/>
  <c r="H88" i="6" s="1"/>
  <c r="D96" i="6"/>
  <c r="C96" i="6"/>
  <c r="C66" i="6"/>
  <c r="D66" i="6"/>
  <c r="H125" i="6" l="1"/>
  <c r="D2" i="6" s="1"/>
  <c r="D76" i="6"/>
  <c r="C76" i="6"/>
  <c r="D88" i="6"/>
  <c r="C88" i="6"/>
  <c r="D77" i="6"/>
  <c r="C77" i="6"/>
  <c r="C87" i="6"/>
  <c r="D8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<sst xmlns="http://schemas.openxmlformats.org/spreadsheetml/2006/main" count="27967" uniqueCount="20059">
  <si>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</si>
  <si>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</si>
  <si>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</si>
  <si>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</si>
  <si>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</si>
  <si>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</si>
  <si>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</si>
  <si>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</si>
  <si>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</si>
  <si>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</si>
  <si>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</si>
  <si>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</si>
  <si>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</si>
  <si>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</si>
  <si>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</si>
  <si>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</si>
  <si>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</si>
  <si>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</si>
  <si>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</si>
  <si>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</si>
  <si>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</si>
  <si>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</si>
  <si>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</si>
  <si>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</si>
  <si>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</si>
  <si>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</si>
  <si>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</si>
  <si>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</si>
  <si>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</si>
  <si>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</si>
  <si>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</si>
  <si>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</si>
  <si>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</si>
  <si>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</si>
  <si>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</si>
  <si>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</si>
  <si>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</si>
  <si>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</si>
  <si>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</si>
  <si>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</si>
  <si>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</si>
  <si>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</si>
  <si>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</si>
  <si>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</si>
  <si>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</si>
  <si>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</si>
  <si>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</si>
  <si>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</si>
  <si>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</si>
  <si>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</si>
  <si>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</si>
  <si>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</si>
  <si>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</si>
  <si>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</si>
  <si>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</si>
  <si>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</si>
  <si>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</si>
  <si>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</si>
  <si>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</si>
  <si>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</si>
  <si>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</si>
  <si>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</si>
  <si>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</si>
  <si>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</si>
  <si>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</si>
  <si>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</si>
  <si>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</si>
  <si>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</si>
  <si>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</si>
  <si>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</si>
  <si>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</si>
  <si>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</si>
  <si>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</si>
  <si>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</si>
  <si>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</si>
  <si>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</si>
  <si>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</si>
  <si>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</si>
  <si>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</si>
  <si>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</si>
  <si>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</si>
  <si>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</si>
  <si>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</si>
  <si>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</si>
  <si>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</si>
  <si>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</si>
  <si>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</si>
  <si>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</si>
  <si>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</si>
  <si>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</si>
  <si>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</si>
  <si>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</si>
  <si>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</si>
  <si>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</si>
  <si>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</si>
  <si>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</si>
  <si>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</si>
  <si>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</si>
  <si>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</si>
  <si>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</si>
  <si>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</si>
  <si>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</si>
  <si>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</si>
  <si>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</si>
  <si>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</si>
  <si>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</si>
  <si>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</si>
  <si>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</si>
  <si>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</si>
  <si>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</si>
  <si>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</si>
  <si>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</si>
  <si>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</si>
  <si>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</si>
  <si>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</si>
  <si>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</si>
  <si>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</si>
  <si>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</si>
  <si>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</si>
  <si>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</si>
  <si>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</si>
  <si>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</si>
  <si>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</si>
  <si>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</si>
  <si>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</si>
  <si>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</si>
  <si>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</si>
  <si>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</si>
  <si>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</si>
  <si>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</si>
  <si>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</si>
  <si>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</si>
  <si>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</si>
  <si>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</si>
  <si>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</si>
  <si>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</si>
  <si>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</si>
  <si>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</si>
  <si>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</si>
  <si>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</si>
  <si>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</si>
  <si>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</si>
  <si>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</si>
  <si>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</si>
  <si>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</si>
  <si>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</si>
  <si>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</si>
  <si>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</si>
  <si>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</si>
  <si>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</si>
  <si>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</si>
  <si>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</si>
  <si>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</si>
  <si>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</si>
  <si>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</si>
  <si>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</si>
  <si>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</si>
  <si>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</si>
  <si>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</si>
  <si>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</si>
  <si>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</si>
  <si>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</si>
  <si>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</si>
  <si>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</si>
  <si>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</si>
  <si>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</si>
  <si>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</si>
  <si>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</si>
  <si>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</si>
  <si>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</si>
  <si>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</si>
  <si>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</si>
  <si>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</si>
  <si>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</si>
  <si>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</si>
  <si>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</si>
  <si>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</si>
  <si>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</si>
  <si>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</si>
  <si>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</si>
  <si>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</si>
  <si>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</si>
  <si>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</si>
  <si>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</si>
  <si>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</si>
  <si>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</si>
  <si>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</si>
  <si>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</si>
  <si>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</si>
  <si>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</si>
  <si>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</si>
  <si>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</si>
  <si>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</si>
  <si>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</si>
  <si>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</si>
  <si>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</si>
  <si>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</si>
  <si>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</si>
  <si>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</si>
  <si>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</si>
  <si>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</si>
  <si>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</si>
  <si>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</si>
  <si>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</si>
  <si>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</si>
  <si>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</si>
  <si>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</si>
  <si>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</si>
  <si>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</si>
  <si>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</si>
  <si>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</si>
  <si>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</si>
  <si>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</si>
  <si>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</si>
  <si>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</si>
  <si>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</si>
  <si>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</si>
  <si>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</si>
  <si>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</si>
  <si>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</si>
  <si>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</si>
  <si>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</si>
  <si>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</si>
  <si>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</si>
  <si>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</si>
  <si>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</si>
  <si>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</si>
  <si>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</si>
  <si>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</si>
  <si>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</si>
  <si>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</si>
  <si>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</si>
  <si>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</si>
  <si>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</si>
  <si>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</si>
  <si>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</si>
  <si>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</si>
  <si>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</si>
  <si>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</si>
  <si>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</si>
  <si>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</si>
  <si>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</si>
  <si>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</si>
  <si>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</si>
  <si>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</si>
  <si>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</si>
  <si>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</si>
  <si>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</si>
  <si>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</si>
  <si>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</si>
  <si>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</si>
  <si>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</si>
  <si>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</si>
  <si>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</si>
  <si>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</si>
  <si>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</si>
  <si>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</si>
  <si>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</si>
  <si>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</si>
  <si>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</si>
  <si>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</si>
  <si>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</si>
  <si>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</si>
  <si>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</si>
  <si>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</si>
  <si>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</si>
  <si>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</si>
  <si>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</si>
  <si>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</si>
  <si>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</si>
  <si>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</si>
  <si>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</si>
  <si>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</si>
  <si>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</si>
  <si>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</si>
  <si>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</si>
  <si>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</si>
  <si>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</si>
  <si>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</si>
  <si>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</si>
  <si>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</si>
  <si>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</si>
  <si>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</si>
  <si>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</si>
  <si>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</si>
  <si>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</si>
  <si>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</si>
  <si>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</si>
  <si>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</si>
  <si>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</si>
  <si>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</si>
  <si>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</si>
  <si>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</si>
  <si>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</si>
  <si>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</si>
  <si>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</si>
  <si>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</si>
  <si>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</si>
  <si>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</si>
  <si>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</si>
  <si>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</si>
  <si>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</si>
  <si>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</si>
  <si>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</si>
  <si>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</si>
  <si>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</si>
  <si>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</si>
  <si>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</si>
  <si>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</si>
  <si>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</si>
  <si>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</si>
  <si>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</si>
  <si>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</si>
  <si>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</si>
  <si>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</si>
  <si>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</si>
  <si>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</si>
  <si>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</si>
  <si>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</si>
  <si>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</si>
  <si>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</si>
  <si>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</si>
  <si>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</si>
  <si>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</si>
  <si>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</si>
  <si>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</si>
  <si>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</si>
  <si>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</si>
  <si>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</si>
  <si>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</si>
  <si>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</si>
  <si>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</si>
  <si>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</si>
  <si>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</si>
  <si>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</si>
  <si>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</si>
  <si>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</si>
  <si>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</si>
  <si>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</si>
  <si>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</si>
  <si>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</si>
  <si>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</si>
  <si>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</si>
  <si>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</si>
  <si>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</si>
  <si>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</si>
  <si>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</si>
  <si>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</si>
  <si>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</si>
  <si>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</si>
  <si>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</si>
  <si>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</si>
  <si>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</si>
  <si>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</si>
  <si>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</si>
  <si>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</si>
  <si>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</si>
  <si>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</si>
  <si>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</si>
  <si>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</si>
  <si>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</si>
  <si>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</si>
  <si>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</si>
  <si>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</si>
  <si>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</si>
  <si>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</si>
  <si>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</si>
  <si>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</si>
  <si>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</si>
  <si>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</si>
  <si>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</si>
  <si>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</si>
  <si>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</si>
  <si>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</si>
  <si>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</si>
  <si>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</si>
  <si>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</si>
  <si>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</si>
  <si>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</si>
  <si>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</si>
  <si>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</si>
  <si>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</si>
  <si>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</si>
  <si>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</si>
  <si>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</si>
  <si>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</si>
  <si>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</si>
  <si>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</si>
  <si>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</si>
  <si>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</si>
  <si>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</si>
  <si>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</si>
  <si>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</si>
  <si>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</si>
  <si>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</si>
  <si>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</si>
  <si>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</si>
  <si>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</si>
  <si>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</si>
  <si>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</si>
  <si>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</si>
  <si>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</si>
  <si>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</si>
  <si>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</si>
  <si>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</si>
  <si>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</si>
  <si>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</si>
  <si>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</si>
  <si>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</si>
  <si>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</si>
  <si>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</si>
  <si>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</si>
  <si>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</si>
  <si>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</si>
  <si>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</si>
  <si>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</si>
  <si>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</si>
  <si>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</si>
  <si>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</si>
  <si>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</si>
  <si>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</si>
  <si>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</si>
  <si>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</si>
  <si>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</si>
  <si>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</si>
  <si>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</si>
  <si>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</si>
  <si>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</si>
  <si>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</si>
  <si>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</si>
  <si>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</si>
  <si>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</si>
  <si>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</si>
  <si>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</si>
  <si>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</si>
  <si>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</si>
  <si>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</si>
  <si>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</si>
  <si>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</si>
  <si>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</si>
  <si>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</si>
  <si>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</si>
  <si>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</si>
  <si>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</si>
  <si>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</si>
  <si>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</si>
  <si>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</si>
  <si>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</si>
  <si>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</si>
  <si>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</si>
  <si>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</si>
  <si>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</si>
  <si>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</si>
  <si>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</si>
  <si>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</si>
  <si>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</si>
  <si>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</si>
  <si>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</si>
  <si>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</si>
  <si>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</si>
  <si>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</si>
  <si>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</si>
  <si>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</si>
  <si>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</si>
  <si>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</si>
  <si>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</si>
  <si>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</si>
  <si>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</si>
  <si>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</si>
  <si>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</si>
  <si>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</si>
  <si>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</si>
  <si>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</si>
  <si>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</si>
  <si>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</si>
  <si>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</si>
  <si>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</si>
  <si>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</si>
  <si>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</si>
  <si>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</si>
  <si>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</si>
  <si>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</si>
  <si>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</si>
  <si>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</si>
  <si>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</si>
  <si>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</si>
  <si>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</si>
  <si>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</si>
  <si>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</si>
  <si>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</si>
  <si>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</si>
  <si>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</si>
  <si>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</si>
  <si>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</si>
  <si>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</si>
  <si>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</si>
  <si>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</si>
  <si>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</si>
  <si>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</si>
  <si>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</si>
  <si>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</si>
  <si>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</si>
  <si>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</si>
  <si>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</si>
  <si>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</si>
  <si>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</si>
  <si>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</si>
  <si>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</si>
  <si>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</si>
  <si>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</si>
  <si>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</si>
  <si>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</si>
  <si>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</si>
  <si>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</si>
  <si>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</si>
  <si>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</si>
  <si>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</si>
  <si>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</si>
  <si>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</si>
  <si>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</si>
  <si>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</si>
  <si>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</si>
  <si>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</si>
  <si>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</si>
  <si>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</si>
  <si>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</si>
  <si>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</si>
  <si>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</si>
  <si>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</si>
  <si>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</si>
  <si>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</si>
  <si>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</si>
  <si>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</si>
  <si>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</si>
  <si>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</si>
  <si>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</si>
  <si>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</si>
  <si>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</si>
  <si>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</si>
  <si>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</si>
  <si>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</si>
  <si>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</si>
  <si>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</si>
  <si>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</si>
  <si>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</si>
  <si>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</si>
  <si>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</si>
  <si>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</si>
  <si>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</si>
  <si>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</si>
  <si>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</si>
  <si>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</si>
  <si>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</si>
  <si>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</si>
  <si>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</si>
  <si>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</si>
  <si>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</si>
  <si>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</si>
  <si>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</si>
  <si>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</si>
  <si>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</si>
  <si>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</si>
  <si>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</si>
  <si>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</si>
  <si>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</si>
  <si>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</si>
  <si>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</si>
  <si>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</si>
  <si>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</si>
  <si>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</si>
  <si>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</si>
  <si>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</si>
  <si>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</si>
  <si>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</si>
  <si>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</si>
  <si>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</si>
  <si>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</si>
  <si>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</si>
  <si>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</si>
  <si>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</si>
  <si>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</si>
  <si>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</si>
  <si>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</si>
  <si>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</si>
  <si>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</si>
  <si>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</si>
  <si>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</si>
  <si>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</si>
  <si>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</si>
  <si>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</si>
  <si>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</si>
  <si>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</si>
  <si>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</si>
  <si>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</si>
  <si>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</si>
  <si>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</si>
  <si>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</si>
  <si>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</si>
  <si>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</si>
  <si>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</si>
  <si>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</si>
  <si>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</si>
  <si>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</si>
  <si>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</si>
  <si>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</si>
  <si>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</si>
  <si>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</si>
  <si>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</si>
  <si>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</si>
  <si>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</si>
  <si>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</si>
  <si>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</si>
  <si>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</si>
  <si>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</si>
  <si>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</si>
  <si>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</si>
  <si>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</si>
  <si>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</si>
  <si>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</si>
  <si>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</si>
  <si>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</si>
  <si>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</si>
  <si>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</si>
  <si>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</si>
  <si>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</si>
  <si>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</si>
  <si>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</si>
  <si>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</si>
  <si>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</si>
  <si>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</si>
  <si>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</si>
  <si>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</si>
  <si>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</si>
  <si>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</si>
  <si>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</si>
  <si>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</si>
  <si>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</si>
  <si>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</si>
  <si>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</si>
  <si>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</si>
  <si>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</si>
  <si>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</si>
  <si>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</si>
  <si>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</si>
  <si>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</si>
  <si>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</si>
  <si>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</si>
  <si>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</si>
  <si>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</si>
  <si>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</si>
  <si>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</si>
  <si>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</si>
  <si>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</si>
  <si>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</si>
  <si>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</si>
  <si>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</si>
  <si>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</si>
  <si>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</si>
  <si>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</si>
  <si>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</si>
  <si>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</si>
  <si>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</si>
  <si>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</si>
  <si>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</si>
  <si>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</si>
  <si>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</si>
  <si>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</si>
  <si>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</si>
  <si>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</si>
  <si>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</si>
  <si>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</si>
  <si>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</si>
  <si>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</si>
  <si>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</si>
  <si>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</si>
  <si>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</si>
  <si>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</si>
  <si>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</si>
  <si>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</si>
  <si>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</si>
  <si>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</si>
  <si>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</si>
  <si>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</si>
  <si>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</si>
  <si>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</si>
  <si>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</si>
  <si>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</si>
  <si>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</si>
  <si>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</si>
  <si>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</si>
  <si>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</si>
  <si>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</si>
  <si>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</si>
  <si>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</si>
  <si>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</si>
  <si>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</si>
  <si>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</si>
  <si>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</si>
  <si>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</si>
  <si>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</si>
  <si>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</si>
  <si>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</si>
  <si>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</si>
  <si>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</si>
  <si>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</si>
  <si>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</si>
  <si>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</si>
  <si>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</si>
  <si>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</si>
  <si>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</si>
  <si>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</si>
  <si>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</si>
  <si>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</si>
  <si>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</si>
  <si>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</si>
  <si>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</si>
  <si>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</si>
  <si>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</si>
  <si>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</si>
  <si>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</si>
  <si>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</si>
  <si>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</si>
  <si>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</si>
  <si>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</si>
  <si>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</si>
  <si>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</si>
  <si>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</si>
  <si>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</si>
  <si>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</si>
  <si>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</si>
  <si>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</si>
  <si>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</si>
  <si>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</si>
  <si>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</si>
  <si>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</si>
  <si>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</si>
  <si>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</si>
  <si>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</si>
  <si>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</si>
  <si>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</si>
  <si>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</si>
  <si>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</si>
  <si>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</si>
  <si>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</si>
  <si>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</si>
  <si>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</si>
  <si>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</si>
  <si>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</si>
  <si>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</si>
  <si>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</si>
  <si>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</si>
  <si>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</si>
  <si>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</si>
  <si>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</si>
  <si>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</si>
  <si>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</si>
  <si>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</si>
  <si>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</si>
  <si>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</si>
  <si>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</si>
  <si>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</si>
  <si>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</si>
  <si>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</si>
  <si>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</si>
  <si>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</si>
  <si>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</si>
  <si>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</si>
  <si>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</si>
  <si>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</si>
  <si>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</si>
  <si>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</si>
  <si>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</si>
  <si>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</si>
  <si>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</si>
  <si>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</si>
  <si>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</si>
  <si>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</si>
  <si>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</si>
  <si>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</si>
  <si>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</si>
  <si>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</si>
  <si>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</si>
  <si>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</si>
  <si>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</si>
  <si>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</si>
  <si>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</si>
  <si>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</si>
  <si>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</si>
  <si>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</si>
  <si>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</si>
  <si>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</si>
  <si>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</si>
  <si>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</si>
  <si>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</si>
  <si>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</si>
  <si>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</si>
  <si>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</si>
  <si>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</si>
  <si>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</si>
  <si>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</si>
  <si>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</si>
  <si>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</si>
  <si>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</si>
  <si>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</si>
  <si>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</si>
  <si>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</si>
  <si>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</si>
  <si>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</si>
  <si>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</si>
  <si>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</si>
  <si>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</si>
  <si>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</si>
  <si>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</si>
  <si>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</si>
  <si>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</si>
  <si>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</si>
  <si>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</si>
  <si>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</si>
  <si>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</si>
  <si>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</si>
  <si>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</si>
  <si>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</si>
  <si>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</si>
  <si>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</si>
  <si>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</si>
  <si>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</si>
  <si>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</si>
  <si>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</si>
  <si>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</si>
  <si>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</si>
  <si>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</si>
  <si>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</si>
  <si>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</si>
  <si>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</si>
  <si>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</si>
  <si>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</si>
  <si>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</si>
  <si>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</si>
  <si>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</si>
  <si>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</si>
  <si>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</si>
  <si>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</si>
  <si>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</si>
  <si>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</si>
  <si>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</si>
  <si>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</si>
  <si>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</si>
  <si>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</si>
  <si>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</si>
  <si>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</si>
  <si>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</si>
  <si>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</si>
  <si>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</si>
  <si>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</si>
  <si>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</si>
  <si>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</si>
  <si>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</si>
  <si>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</si>
  <si>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</si>
  <si>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</si>
  <si>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</si>
  <si>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</si>
  <si>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</si>
  <si>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</si>
  <si>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</si>
  <si>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</si>
  <si>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</si>
  <si>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</si>
  <si>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</si>
  <si>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</si>
  <si>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</si>
  <si>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</si>
  <si>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</si>
  <si>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</si>
  <si>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</si>
  <si>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</si>
  <si>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</si>
  <si>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</si>
  <si>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</si>
  <si>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</si>
  <si>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</si>
  <si>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</si>
  <si>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</si>
  <si>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</si>
  <si>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</si>
  <si>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</si>
  <si>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</si>
  <si>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</si>
  <si>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</si>
  <si>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</si>
  <si>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</si>
  <si>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</si>
  <si>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</si>
  <si>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</si>
  <si>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</si>
  <si>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</si>
  <si>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</si>
  <si>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</si>
  <si>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</si>
  <si>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</si>
  <si>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</si>
  <si>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</si>
  <si>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</si>
  <si>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</si>
  <si>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</si>
  <si>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</si>
  <si>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</si>
  <si>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</si>
  <si>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</si>
  <si>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</si>
  <si>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</si>
  <si>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</si>
  <si>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</si>
  <si>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</si>
  <si>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</si>
  <si>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</si>
  <si>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</si>
  <si>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</si>
  <si>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</si>
  <si>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</si>
  <si>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</si>
  <si>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</si>
  <si>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</si>
  <si>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</si>
  <si>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</si>
  <si>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</si>
  <si>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</si>
  <si>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</si>
  <si>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</si>
  <si>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</si>
  <si>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</si>
  <si>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</si>
  <si>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</si>
  <si>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</si>
  <si>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</si>
  <si>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</si>
  <si>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</si>
  <si>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</si>
  <si>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</si>
  <si>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</si>
  <si>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</si>
  <si>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</si>
  <si>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</si>
  <si>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</si>
  <si>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</si>
  <si>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</si>
  <si>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</si>
  <si>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</si>
  <si>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</si>
  <si>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</si>
  <si>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</si>
  <si>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</si>
  <si>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</si>
  <si>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</si>
  <si>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</si>
  <si>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</si>
  <si>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</si>
  <si>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</si>
  <si>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</si>
  <si>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</si>
  <si>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</si>
  <si>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</si>
  <si>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</si>
  <si>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</si>
  <si>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</si>
  <si>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</si>
  <si>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</si>
  <si>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</si>
  <si>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</si>
  <si>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</si>
  <si>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</si>
  <si>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</si>
  <si>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</si>
  <si>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</si>
  <si>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</si>
  <si>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</si>
  <si>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</si>
  <si>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</si>
  <si>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</si>
  <si>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</si>
  <si>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</si>
  <si>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</si>
  <si>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</si>
  <si>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</si>
  <si>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</si>
  <si>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</si>
  <si>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</si>
  <si>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</si>
  <si>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</si>
  <si>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</si>
  <si>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</si>
  <si>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</si>
  <si>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</si>
  <si>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</si>
  <si>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</si>
  <si>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</si>
  <si>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</si>
  <si>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</si>
  <si>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</si>
  <si>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</si>
  <si>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</si>
  <si>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</si>
  <si>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</si>
  <si>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</si>
  <si>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</si>
  <si>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</si>
  <si>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</si>
  <si>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</si>
  <si>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</si>
  <si>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</si>
  <si>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</si>
  <si>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</si>
  <si>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</si>
  <si>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</si>
  <si>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</si>
  <si>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</si>
  <si>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</si>
  <si>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</si>
  <si>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</si>
  <si>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</si>
  <si>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</si>
  <si>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</si>
  <si>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</si>
  <si>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</si>
  <si>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</si>
  <si>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</si>
  <si>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</si>
  <si>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</si>
  <si>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</si>
  <si>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</si>
  <si>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</si>
  <si>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</si>
  <si>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</si>
  <si>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</si>
  <si>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</si>
  <si>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</si>
  <si>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</si>
  <si>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</si>
  <si>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</si>
  <si>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</si>
  <si>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</si>
  <si>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</si>
  <si>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</si>
  <si>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</si>
  <si>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</si>
  <si>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</si>
  <si>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</si>
  <si>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</si>
  <si>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</si>
  <si>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</si>
  <si>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</si>
  <si>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</si>
  <si>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</si>
  <si>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</si>
  <si>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</si>
  <si>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</si>
  <si>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</si>
  <si>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</si>
  <si>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</si>
  <si>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</si>
  <si>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</si>
  <si>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</si>
  <si>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</si>
  <si>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</si>
  <si>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</si>
  <si>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</si>
  <si>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</si>
  <si>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</si>
  <si>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</si>
  <si>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</si>
  <si>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</si>
  <si>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</si>
  <si>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</si>
  <si>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</si>
  <si>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</si>
  <si>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</si>
  <si>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</si>
  <si>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</si>
  <si>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</si>
  <si>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</si>
  <si>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</si>
  <si>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</si>
  <si>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</si>
  <si>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</si>
  <si>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</si>
  <si>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</si>
  <si>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</si>
  <si>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</si>
  <si>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</si>
  <si>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</si>
  <si>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</si>
  <si>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</si>
  <si>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</si>
  <si>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</si>
  <si>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</si>
  <si>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</si>
  <si>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</si>
  <si>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</si>
  <si>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</si>
  <si>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</si>
  <si>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</si>
  <si>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</si>
  <si>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</si>
  <si>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</si>
  <si>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</si>
  <si>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</si>
  <si>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</si>
  <si>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</si>
  <si>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</si>
  <si>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</si>
  <si>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</si>
  <si>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</si>
  <si>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</si>
  <si>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</si>
  <si>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</si>
  <si>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</si>
  <si>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</si>
  <si>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</si>
  <si>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</si>
  <si>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</si>
  <si>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</si>
  <si>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</si>
  <si>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</si>
  <si>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</si>
  <si>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</si>
  <si>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</si>
  <si>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</si>
  <si>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</si>
  <si>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</si>
  <si>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</si>
  <si>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</si>
  <si>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</si>
  <si>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</si>
  <si>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</si>
  <si>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</si>
  <si>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</si>
  <si>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</si>
  <si>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</si>
  <si>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</si>
  <si>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</si>
  <si>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</si>
  <si>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</si>
  <si>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</si>
  <si>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</si>
  <si>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</si>
  <si>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</si>
  <si>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</si>
  <si>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</si>
  <si>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</si>
  <si>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</si>
  <si>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</si>
  <si>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</si>
  <si>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</si>
  <si>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</si>
  <si>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</si>
  <si>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</si>
  <si>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</si>
  <si>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</si>
  <si>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</si>
  <si>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</si>
  <si>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</si>
  <si>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</si>
  <si>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</si>
  <si>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</si>
  <si>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</si>
  <si>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</si>
  <si>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</si>
  <si>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</si>
  <si>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</si>
  <si>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</si>
  <si>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</si>
  <si>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</si>
  <si>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</si>
  <si>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</si>
  <si>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</si>
  <si>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</si>
  <si>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</si>
  <si>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</si>
  <si>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</si>
  <si>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</si>
  <si>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</si>
  <si>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</si>
  <si>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</si>
  <si>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</si>
  <si>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</si>
  <si>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</si>
  <si>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</si>
  <si>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</si>
  <si>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</si>
  <si>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</si>
  <si>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</si>
  <si>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</si>
  <si>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</si>
  <si>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</si>
  <si>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</si>
  <si>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</si>
  <si>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</si>
  <si>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</si>
  <si>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</si>
  <si>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</si>
  <si>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</si>
  <si>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</si>
  <si>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</si>
  <si>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</si>
  <si>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</si>
  <si>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</si>
  <si>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</si>
  <si>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</si>
  <si>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</si>
  <si>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</si>
  <si>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</si>
  <si>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</si>
  <si>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</si>
  <si>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</si>
  <si>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</si>
  <si>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</si>
  <si>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</si>
  <si>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</si>
  <si>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</si>
  <si>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</si>
  <si>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</si>
  <si>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</si>
  <si>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</si>
  <si>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</si>
  <si>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</si>
  <si>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</si>
  <si>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</si>
  <si>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</si>
  <si>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</si>
  <si>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</si>
  <si>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</si>
  <si>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</si>
  <si>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</si>
  <si>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</si>
  <si>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</si>
  <si>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</si>
  <si>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</si>
  <si>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</si>
  <si>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</si>
  <si>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</si>
  <si>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</si>
  <si>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</si>
  <si>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</si>
  <si>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</si>
  <si>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</si>
  <si>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</si>
  <si>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</si>
  <si>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</si>
  <si>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</si>
  <si>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</si>
  <si>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</si>
  <si>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</si>
  <si>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</si>
  <si>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</si>
  <si>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</si>
  <si>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</si>
  <si>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</si>
  <si>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</si>
  <si>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</si>
  <si>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</si>
  <si>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</si>
  <si>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</si>
  <si>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</si>
  <si>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</si>
  <si>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</si>
  <si>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</si>
  <si>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</si>
  <si>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</si>
  <si>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</si>
  <si>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</si>
  <si>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</si>
  <si>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</si>
  <si>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</si>
  <si>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</si>
  <si>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</si>
  <si>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</si>
  <si>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</si>
  <si>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</si>
  <si>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</si>
  <si>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</si>
  <si>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</si>
  <si>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</si>
  <si>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</si>
  <si>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</si>
  <si>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</si>
  <si>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</si>
  <si>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</si>
  <si>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</si>
  <si>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</si>
  <si>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</si>
  <si>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</si>
  <si>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</si>
  <si>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</si>
  <si>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</si>
  <si>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</si>
  <si>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</si>
  <si>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</si>
  <si>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</si>
  <si>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</si>
  <si>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</si>
  <si>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</si>
  <si>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</si>
  <si>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</si>
  <si>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</si>
  <si>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</si>
  <si>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</si>
  <si>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</si>
  <si>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</si>
  <si>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</si>
  <si>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</si>
  <si>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</si>
  <si>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</si>
  <si>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</si>
  <si>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</si>
  <si>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</si>
  <si>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</si>
  <si>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</si>
  <si>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</si>
  <si>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</si>
  <si>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</si>
  <si>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</si>
  <si>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</si>
  <si>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</si>
  <si>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</si>
  <si>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</si>
  <si>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</si>
  <si>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</si>
  <si>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</si>
  <si>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</si>
  <si>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</si>
  <si>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</si>
  <si>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</si>
  <si>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</si>
  <si>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</si>
  <si>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</si>
  <si>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</si>
  <si>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</si>
  <si>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</si>
  <si>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</si>
  <si>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</si>
  <si>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</si>
  <si>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</si>
  <si>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</si>
  <si>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</si>
  <si>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</si>
  <si>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</si>
  <si>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</si>
  <si>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</si>
  <si>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</si>
  <si>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</si>
  <si>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</si>
  <si>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</si>
  <si>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</si>
  <si>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</si>
  <si>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</si>
  <si>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</si>
  <si>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</si>
  <si>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</si>
  <si>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</si>
  <si>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</si>
  <si>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</si>
  <si>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</si>
  <si>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</si>
  <si>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</si>
  <si>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</si>
  <si>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</si>
  <si>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</si>
  <si>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</si>
  <si>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</si>
  <si>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</si>
  <si>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</si>
  <si>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</si>
  <si>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</si>
  <si>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</si>
  <si>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</si>
  <si>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</si>
  <si>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</si>
  <si>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</si>
  <si>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</si>
  <si>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</si>
  <si>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</si>
  <si>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</si>
  <si>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</si>
  <si>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</si>
  <si>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</si>
  <si>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</si>
  <si>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</si>
  <si>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</si>
  <si>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</si>
  <si>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</si>
  <si>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</si>
  <si>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</si>
  <si>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</si>
  <si>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</si>
  <si>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</si>
  <si>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</si>
  <si>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</si>
  <si>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</si>
  <si>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</si>
  <si>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</si>
  <si>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</si>
  <si>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</si>
  <si>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</si>
  <si>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</si>
  <si>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</si>
  <si>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</si>
  <si>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</si>
  <si>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</si>
  <si>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</si>
  <si>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</si>
  <si>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</si>
  <si>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</si>
  <si>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</si>
  <si>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</si>
  <si>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</si>
  <si>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</si>
  <si>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</si>
  <si>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</si>
  <si>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</si>
  <si>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</si>
  <si>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</si>
  <si>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</si>
  <si>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</si>
  <si>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</si>
  <si>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</si>
  <si>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</si>
  <si>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</si>
  <si>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</si>
  <si>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</si>
  <si>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</si>
  <si>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</si>
  <si>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</si>
  <si>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</si>
  <si>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</si>
  <si>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</si>
  <si>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</si>
  <si>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</si>
  <si>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</si>
  <si>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</si>
  <si>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</si>
  <si>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</si>
  <si>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</si>
  <si>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</si>
  <si>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</si>
  <si>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</si>
  <si>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</si>
  <si>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</si>
  <si>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</si>
  <si>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</si>
  <si>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</si>
  <si>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</si>
  <si>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</si>
  <si>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</si>
  <si>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</si>
  <si>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</si>
  <si>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</si>
  <si>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</si>
  <si>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</si>
  <si>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</si>
  <si>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</si>
  <si>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</si>
  <si>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</si>
  <si>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</si>
  <si>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</si>
  <si>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</si>
  <si>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</si>
  <si>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</si>
  <si>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</si>
  <si>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</si>
  <si>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</si>
  <si>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</si>
  <si>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</si>
  <si>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</si>
  <si>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</si>
  <si>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</si>
  <si>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</si>
  <si>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</si>
  <si>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</si>
  <si>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</si>
  <si>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</si>
  <si>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</si>
  <si>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</si>
  <si>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</si>
  <si>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</si>
  <si>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</si>
  <si>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</si>
  <si>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</si>
  <si>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</si>
  <si>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</si>
  <si>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</si>
  <si>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</si>
  <si>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</si>
  <si>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</si>
  <si>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</si>
  <si>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</si>
  <si>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</si>
  <si>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</si>
  <si>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</si>
  <si>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</si>
  <si>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</si>
  <si>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</si>
  <si>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</si>
  <si>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</si>
  <si>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</si>
  <si>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</si>
  <si>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</si>
  <si>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</si>
  <si>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</si>
  <si>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</si>
  <si>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</si>
  <si>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</si>
  <si>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</si>
  <si>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</si>
  <si>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</si>
  <si>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</si>
  <si>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</si>
  <si>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</si>
  <si>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</si>
  <si>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</si>
  <si>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</si>
  <si>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</si>
  <si>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</si>
  <si>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</si>
  <si>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</si>
  <si>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</si>
  <si>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</si>
  <si>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</si>
  <si>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</si>
  <si>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</si>
  <si>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</si>
  <si>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</si>
  <si>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</si>
  <si>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</si>
  <si>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</si>
  <si>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</si>
  <si>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</si>
  <si>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</si>
  <si>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</si>
  <si>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</si>
  <si>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</si>
  <si>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</si>
  <si>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</si>
  <si>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</si>
  <si>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</si>
  <si>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</si>
  <si>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</si>
  <si>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</si>
  <si>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</si>
  <si>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</si>
  <si>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</si>
  <si>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</si>
  <si>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</si>
  <si>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</si>
  <si>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</si>
  <si>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</si>
  <si>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</si>
  <si>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</si>
  <si>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</si>
  <si>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</si>
  <si>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</si>
  <si>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</si>
  <si>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</si>
  <si>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</si>
  <si>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</si>
  <si>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</si>
  <si>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</si>
  <si>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</si>
  <si>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</si>
  <si>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</si>
  <si>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</si>
  <si>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</si>
  <si>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</si>
  <si>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</si>
  <si>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</si>
  <si>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</si>
  <si>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</si>
  <si>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</si>
  <si>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</si>
  <si>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</si>
  <si>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</si>
  <si>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</si>
  <si>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</si>
  <si>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</si>
  <si>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</si>
  <si>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</si>
  <si>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</si>
  <si>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</si>
  <si>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</si>
  <si>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</si>
  <si>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</si>
  <si>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</si>
  <si>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</si>
  <si>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</si>
  <si>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</si>
  <si>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</si>
  <si>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</si>
  <si>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</si>
  <si>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</si>
  <si>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</si>
  <si>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</si>
  <si>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</si>
  <si>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</si>
  <si>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</si>
  <si>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</si>
  <si>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</si>
  <si>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</si>
  <si>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</si>
  <si>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</si>
  <si>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</si>
  <si>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</si>
  <si>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</si>
  <si>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</si>
  <si>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</si>
  <si>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</si>
  <si>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</si>
  <si>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</si>
  <si>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</si>
  <si>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</si>
  <si>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</si>
  <si>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</si>
  <si>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</si>
  <si>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</si>
  <si>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</si>
  <si>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</si>
  <si>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</si>
  <si>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</si>
  <si>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</si>
  <si>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</si>
  <si>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</si>
  <si>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</si>
  <si>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</si>
  <si>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</si>
  <si>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</si>
  <si>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</si>
  <si>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</si>
  <si>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</si>
  <si>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</si>
  <si>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</si>
  <si>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</si>
  <si>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</si>
  <si>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</si>
  <si>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</si>
  <si>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</si>
  <si>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</si>
  <si>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</si>
  <si>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</si>
  <si>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</si>
  <si>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</si>
  <si>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</si>
  <si>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</si>
  <si>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</si>
  <si>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</si>
  <si>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</si>
  <si>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</si>
  <si>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</si>
  <si>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</si>
  <si>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</si>
  <si>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</si>
  <si>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</si>
  <si>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</si>
  <si>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</si>
  <si>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</si>
  <si>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</si>
  <si>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</si>
  <si>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</si>
  <si>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</si>
  <si>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</si>
  <si>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</si>
  <si>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</si>
  <si>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</si>
  <si>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</si>
  <si>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</si>
  <si>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</si>
  <si>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</si>
  <si>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</si>
  <si>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</si>
  <si>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</si>
  <si>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</si>
  <si>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</si>
  <si>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</si>
  <si>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</si>
  <si>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</si>
  <si>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</si>
  <si>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</si>
  <si>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</si>
  <si>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</si>
  <si>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</si>
  <si>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</si>
  <si>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</si>
  <si>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</si>
  <si>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</si>
  <si>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</si>
  <si>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</si>
  <si>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</si>
  <si>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</si>
  <si>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</si>
  <si>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</si>
  <si>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</si>
  <si>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</si>
  <si>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</si>
  <si>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</si>
  <si>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</si>
  <si>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</si>
  <si>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</si>
  <si>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</si>
  <si>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</si>
  <si>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</si>
  <si>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</si>
  <si>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</si>
  <si>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</si>
  <si>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</si>
  <si>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</si>
  <si>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</si>
  <si>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</si>
  <si>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</si>
  <si>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</si>
  <si>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</si>
  <si>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</si>
  <si>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</si>
  <si>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</si>
  <si>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</si>
  <si>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</si>
  <si>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</si>
  <si>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</si>
  <si>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</si>
  <si>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</si>
  <si>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</si>
  <si>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</si>
  <si>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</si>
  <si>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</si>
  <si>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</si>
  <si>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</si>
  <si>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</si>
  <si>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</si>
  <si>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</si>
  <si>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</si>
  <si>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</si>
  <si>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</si>
  <si>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</si>
  <si>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</si>
  <si>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</si>
  <si>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</si>
  <si>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</si>
  <si>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</si>
  <si>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</si>
  <si>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</si>
  <si>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</si>
  <si>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</si>
  <si>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</si>
  <si>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</si>
  <si>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</si>
  <si>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</si>
  <si>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</si>
  <si>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</si>
  <si>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</si>
  <si>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</si>
  <si>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</si>
  <si>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</si>
  <si>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</si>
  <si>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</si>
  <si>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</si>
  <si>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</si>
  <si>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</si>
  <si>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</si>
  <si>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</si>
  <si>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</si>
  <si>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</si>
  <si>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</si>
  <si>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</si>
  <si>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</si>
  <si>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</si>
  <si>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</si>
  <si>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</si>
  <si>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</si>
  <si>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</si>
  <si>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</si>
  <si>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</si>
  <si>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</si>
  <si>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</si>
  <si>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</si>
  <si>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</si>
  <si>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</si>
  <si>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</si>
  <si>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</si>
  <si>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</si>
  <si>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</si>
  <si>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</si>
  <si>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</si>
  <si>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</si>
  <si>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</si>
  <si>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</si>
  <si>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</si>
  <si>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</si>
  <si>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</si>
  <si>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</si>
  <si>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</si>
  <si>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</si>
  <si>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</si>
  <si>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</si>
  <si>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</si>
  <si>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</si>
  <si>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</si>
  <si>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</si>
  <si>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</si>
  <si>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</si>
  <si>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</si>
  <si>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</si>
  <si>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</si>
  <si>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</si>
  <si>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</si>
  <si>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</si>
  <si>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</si>
  <si>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</si>
  <si>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</si>
  <si>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</si>
  <si>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</si>
  <si>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</si>
  <si>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</si>
  <si>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</si>
  <si>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</si>
  <si>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</si>
  <si>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</si>
  <si>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</si>
  <si>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</si>
  <si>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</si>
  <si>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</si>
  <si>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</si>
  <si>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</si>
  <si>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</si>
  <si>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</si>
  <si>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</si>
  <si>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</si>
  <si>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</si>
  <si>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</si>
  <si>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</si>
  <si>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</si>
  <si>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</si>
  <si>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</si>
  <si>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</si>
  <si>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</si>
  <si>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</si>
  <si>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</si>
  <si>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</si>
  <si>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</si>
  <si>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</si>
  <si>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</si>
  <si>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</si>
  <si>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</si>
  <si>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</si>
  <si>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</si>
  <si>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</si>
  <si>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</si>
  <si>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</si>
  <si>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</si>
  <si>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</si>
  <si>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</si>
  <si>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</si>
  <si>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</si>
  <si>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</si>
  <si>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</si>
  <si>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</si>
  <si>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</si>
  <si>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</si>
  <si>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</si>
  <si>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</si>
  <si>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</si>
  <si>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</si>
  <si>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</si>
  <si>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</si>
  <si>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</si>
  <si>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</si>
  <si>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</si>
  <si>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</si>
  <si>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</si>
  <si>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</si>
  <si>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</si>
  <si>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</si>
  <si>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</si>
  <si>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</si>
  <si>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</si>
  <si>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</si>
  <si>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</si>
  <si>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</si>
  <si>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</si>
  <si>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</si>
  <si>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</si>
  <si>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</si>
  <si>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</si>
  <si>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</si>
  <si>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</si>
  <si>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</si>
  <si>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</si>
  <si>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</si>
  <si>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</si>
  <si>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</si>
  <si>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</si>
  <si>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</si>
  <si>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</si>
  <si>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</si>
  <si>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</si>
  <si>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</si>
  <si>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</si>
  <si>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</si>
  <si>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</si>
  <si>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</si>
  <si>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</si>
  <si>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</si>
  <si>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</si>
  <si>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</si>
  <si>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</si>
  <si>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</si>
  <si>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</si>
  <si>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</si>
  <si>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</si>
  <si>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</si>
  <si>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</si>
  <si>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</si>
  <si>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</si>
  <si>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</si>
  <si>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</si>
  <si>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</si>
  <si>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</si>
  <si>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</si>
  <si>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</si>
  <si>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</si>
  <si>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</si>
  <si>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</si>
  <si>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</si>
  <si>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</si>
  <si>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</si>
  <si>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</si>
  <si>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</si>
  <si>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</si>
  <si>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</si>
  <si>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</si>
  <si>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</si>
  <si>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</si>
  <si>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</si>
  <si>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</si>
  <si>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</si>
  <si>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</si>
  <si>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</si>
  <si>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</si>
  <si>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</si>
  <si>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</si>
  <si>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</si>
  <si>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</si>
  <si>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</si>
  <si>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</si>
  <si>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</si>
  <si>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</si>
  <si>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</si>
  <si>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</si>
  <si>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</si>
  <si>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</si>
  <si>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</si>
  <si>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</si>
  <si>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</si>
  <si>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</si>
  <si>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</si>
  <si>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</si>
  <si>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</si>
  <si>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</si>
  <si>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</si>
  <si>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</si>
  <si>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</si>
  <si>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</si>
  <si>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</si>
  <si>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</si>
  <si>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</si>
  <si>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</si>
  <si>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</si>
  <si>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</si>
  <si>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</si>
  <si>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</si>
  <si>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</si>
  <si>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</si>
  <si>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</si>
  <si>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</si>
  <si>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</si>
  <si>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</si>
  <si>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</si>
  <si>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</si>
  <si>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</si>
  <si>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</si>
  <si>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</si>
  <si>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</si>
  <si>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</si>
  <si>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</si>
  <si>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</si>
  <si>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</si>
  <si>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</si>
  <si>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</si>
  <si>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</si>
  <si>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</si>
  <si>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</si>
  <si>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</si>
  <si>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</si>
  <si>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</si>
  <si>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</si>
  <si>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</si>
  <si>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</si>
  <si>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</si>
  <si>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</si>
  <si>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</si>
  <si>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</si>
  <si>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</si>
  <si>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</si>
  <si>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</si>
  <si>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</si>
  <si>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</si>
  <si>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</si>
  <si>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</si>
  <si>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</si>
  <si>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</si>
  <si>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</si>
  <si>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</si>
  <si>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</si>
  <si>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</si>
  <si>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</si>
  <si>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</si>
  <si>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</si>
  <si>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</si>
  <si>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</si>
  <si>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</si>
  <si>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</si>
  <si>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</si>
  <si>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</si>
  <si>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</si>
  <si>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</si>
  <si>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</si>
  <si>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</si>
  <si>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</si>
  <si>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</si>
  <si>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</si>
  <si>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</si>
  <si>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</si>
  <si>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</si>
  <si>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</si>
  <si>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</si>
  <si>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</si>
  <si>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</si>
  <si>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</si>
  <si>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</si>
  <si>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</si>
  <si>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</si>
  <si>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</si>
  <si>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</si>
  <si>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</si>
  <si>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</si>
  <si>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</si>
  <si>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</si>
  <si>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</si>
  <si>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</si>
  <si>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</si>
  <si>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</si>
  <si>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</si>
  <si>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</si>
  <si>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</si>
  <si>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</si>
  <si>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</si>
  <si>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</si>
  <si>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</si>
  <si>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</si>
  <si>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</si>
  <si>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</si>
  <si>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</si>
  <si>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</si>
  <si>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</si>
  <si>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</si>
  <si>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</si>
  <si>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</si>
  <si>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</si>
  <si>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</si>
  <si>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</si>
  <si>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</si>
  <si>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</si>
  <si>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</si>
  <si>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</si>
  <si>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</si>
  <si>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</si>
  <si>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</si>
  <si>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</si>
  <si>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</si>
  <si>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</si>
  <si>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</si>
  <si>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</si>
  <si>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</si>
  <si>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</si>
  <si>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</si>
  <si>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</si>
  <si>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</si>
  <si>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</si>
  <si>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</si>
  <si>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</si>
  <si>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</si>
  <si>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</si>
  <si>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</si>
  <si>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</si>
  <si>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</si>
  <si>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</si>
  <si>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</si>
  <si>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</si>
  <si>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</si>
  <si>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</si>
  <si>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</si>
  <si>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</si>
  <si>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</si>
  <si>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</si>
  <si>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</si>
  <si>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</si>
  <si>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</si>
  <si>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</si>
  <si>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</si>
  <si>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</si>
  <si>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</si>
  <si>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</si>
  <si>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</si>
  <si>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</si>
  <si>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</si>
  <si>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</si>
  <si>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</si>
  <si>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</si>
  <si>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</si>
  <si>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</si>
  <si>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</si>
  <si>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</si>
  <si>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</si>
  <si>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</si>
  <si>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</si>
  <si>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</si>
  <si>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</si>
  <si>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</si>
  <si>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</si>
  <si>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</si>
  <si>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</si>
  <si>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</si>
  <si>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</si>
  <si>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</si>
  <si>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</si>
  <si>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</si>
  <si>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</si>
  <si>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</si>
  <si>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</si>
  <si>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</si>
  <si>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</si>
  <si>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</si>
  <si>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</si>
  <si>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</si>
  <si>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</si>
  <si>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</si>
  <si>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</si>
  <si>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</si>
  <si>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</si>
  <si>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</si>
  <si>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</si>
  <si>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</si>
  <si>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</si>
  <si>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</si>
  <si>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</si>
  <si>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</si>
  <si>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</si>
  <si>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</si>
  <si>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</si>
  <si>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</si>
  <si>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</si>
  <si>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</si>
  <si>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</si>
  <si>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</si>
  <si>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</si>
  <si>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</si>
  <si>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</si>
  <si>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</si>
  <si>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</si>
  <si>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</si>
  <si>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</si>
  <si>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</si>
  <si>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</si>
  <si>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</si>
  <si>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</si>
  <si>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</si>
  <si>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</si>
  <si>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</si>
  <si>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</si>
  <si>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</si>
  <si>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</si>
  <si>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</si>
  <si>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</si>
  <si>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</si>
  <si>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</si>
  <si>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</si>
  <si>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</si>
  <si>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</si>
  <si>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</si>
  <si>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</si>
  <si>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</si>
  <si>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</si>
  <si>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</si>
  <si>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</si>
  <si>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</si>
  <si>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</si>
  <si>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</si>
  <si>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</si>
  <si>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</si>
  <si>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</si>
  <si>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</si>
  <si>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</si>
  <si>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</si>
  <si>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</si>
  <si>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</si>
  <si>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</si>
  <si>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</si>
  <si>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</si>
  <si>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</si>
  <si>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</si>
  <si>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</si>
  <si>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</si>
  <si>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</si>
  <si>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</si>
  <si>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</si>
  <si>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</si>
  <si>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</si>
  <si>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</si>
  <si>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</si>
  <si>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</si>
  <si>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</si>
  <si>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</si>
  <si>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</si>
  <si>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</si>
  <si>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</si>
  <si>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</si>
  <si>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</si>
  <si>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</si>
  <si>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</si>
  <si>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</si>
  <si>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</si>
  <si>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</si>
  <si>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</si>
  <si>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</si>
  <si>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</si>
  <si>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</si>
  <si>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</si>
  <si>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</si>
  <si>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</si>
  <si>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</si>
  <si>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</si>
  <si>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</si>
  <si>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</si>
  <si>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</si>
  <si>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</si>
  <si>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</si>
  <si>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</si>
  <si>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</si>
  <si>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</si>
  <si>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</si>
  <si>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</si>
  <si>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</si>
  <si>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</si>
  <si>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</si>
  <si>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</si>
  <si>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</si>
  <si>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</si>
  <si>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</si>
  <si>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</si>
  <si>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</si>
  <si>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</si>
  <si>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</si>
  <si>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</si>
  <si>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</si>
  <si>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</si>
  <si>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</si>
  <si>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</si>
  <si>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</si>
  <si>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</si>
  <si>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</si>
  <si>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</si>
  <si>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</si>
  <si>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</si>
  <si>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</si>
  <si>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</si>
  <si>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</si>
  <si>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</si>
  <si>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</si>
  <si>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</si>
  <si>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</si>
  <si>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</si>
  <si>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</si>
  <si>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</si>
  <si>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</si>
  <si>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</si>
  <si>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</si>
  <si>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</si>
  <si>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</si>
  <si>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</si>
  <si>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</si>
  <si>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</si>
  <si>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</si>
  <si>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</si>
  <si>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</si>
  <si>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</si>
  <si>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</si>
  <si>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</si>
  <si>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</si>
  <si>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</si>
  <si>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</si>
  <si>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</si>
  <si>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</si>
  <si>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</si>
  <si>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</si>
  <si>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</si>
  <si>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</si>
  <si>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</si>
  <si>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</si>
  <si>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</si>
  <si>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</si>
  <si>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</si>
  <si>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</si>
  <si>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</si>
  <si>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</si>
  <si>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</si>
  <si>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</si>
  <si>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</si>
  <si>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</si>
  <si>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</si>
  <si>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</si>
  <si>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</si>
  <si>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</si>
  <si>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</si>
  <si>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</si>
  <si>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</si>
  <si>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</si>
  <si>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</si>
  <si>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</si>
  <si>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</si>
  <si>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</si>
  <si>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</si>
  <si>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</si>
  <si>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</si>
  <si>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</si>
  <si>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</si>
  <si>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</si>
  <si>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</si>
  <si>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</si>
  <si>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</si>
  <si>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</si>
  <si>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</si>
  <si>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</si>
  <si>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</si>
  <si>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</si>
  <si>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</si>
  <si>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</si>
  <si>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</si>
  <si>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</si>
  <si>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</si>
  <si>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</si>
  <si>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</si>
  <si>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</si>
  <si>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</si>
  <si>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</si>
  <si>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</si>
  <si>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</si>
  <si>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</si>
  <si>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</si>
  <si>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</si>
  <si>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</si>
  <si>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</si>
  <si>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</si>
  <si>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</si>
  <si>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</si>
  <si>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</si>
  <si>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</si>
  <si>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</si>
  <si>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</si>
  <si>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</si>
  <si>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</si>
  <si>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</si>
  <si>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</si>
  <si>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</si>
  <si>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</si>
  <si>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</si>
  <si>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</si>
  <si>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</si>
  <si>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</si>
  <si>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</si>
  <si>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</si>
  <si>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</si>
  <si>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</si>
  <si>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</si>
  <si>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</si>
  <si>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</si>
  <si>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</si>
  <si>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</si>
  <si>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</si>
  <si>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</si>
  <si>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</si>
  <si>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</si>
  <si>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</si>
  <si>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</si>
  <si>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</si>
  <si>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</si>
  <si>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</si>
  <si>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</si>
  <si>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</si>
  <si>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</si>
  <si>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</si>
  <si>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</si>
  <si>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</si>
  <si>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</si>
  <si>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</si>
  <si>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</si>
  <si>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</si>
  <si>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</si>
  <si>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</si>
  <si>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</si>
  <si>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</si>
  <si>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</si>
  <si>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</si>
  <si>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</si>
  <si>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</si>
  <si>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</si>
  <si>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</si>
  <si>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</si>
  <si>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</si>
  <si>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</si>
  <si>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</si>
  <si>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</si>
  <si>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</si>
  <si>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</si>
  <si>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</si>
  <si>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</si>
  <si>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</si>
  <si>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</si>
  <si>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</si>
  <si>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</si>
  <si>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</si>
  <si>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</si>
  <si>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</si>
  <si>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</si>
  <si>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</si>
  <si>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</si>
  <si>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</si>
  <si>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</si>
  <si>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</si>
  <si>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</si>
  <si>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</si>
  <si>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</si>
  <si>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</si>
  <si>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</si>
  <si>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</si>
  <si>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</si>
  <si>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</si>
  <si>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</si>
  <si>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</si>
  <si>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</si>
  <si>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</si>
  <si>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</si>
  <si>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</si>
  <si>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</si>
  <si>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</si>
  <si>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</si>
  <si>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</si>
  <si>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</si>
  <si>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</si>
  <si>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</si>
  <si>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</si>
  <si>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</si>
  <si>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</si>
  <si>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</si>
  <si>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</si>
  <si>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</si>
  <si>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</si>
  <si>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</si>
  <si>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</si>
  <si>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</si>
  <si>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</si>
  <si>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</si>
  <si>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</si>
  <si>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</si>
  <si>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</si>
  <si>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</si>
  <si>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</si>
  <si>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</si>
  <si>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</si>
  <si>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</si>
  <si>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</si>
  <si>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</si>
  <si>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</si>
  <si>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</si>
  <si>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</si>
  <si>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</si>
  <si>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</si>
  <si>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</si>
  <si>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</si>
  <si>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</si>
  <si>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</si>
  <si>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</si>
  <si>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</si>
  <si>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</si>
  <si>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</si>
  <si>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</si>
  <si>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</si>
  <si>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</si>
  <si>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</si>
  <si>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</si>
  <si>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</si>
  <si>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</si>
  <si>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</si>
  <si>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</si>
  <si>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</si>
  <si>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</si>
  <si>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</si>
  <si>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</si>
  <si>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</si>
  <si>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</si>
  <si>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</si>
  <si>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</si>
  <si>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</si>
  <si>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</si>
  <si>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</si>
  <si>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</si>
  <si>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</si>
  <si>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</si>
  <si>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</si>
  <si>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</si>
  <si>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</si>
  <si>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</si>
  <si>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</si>
  <si>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</si>
  <si>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</si>
  <si>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</si>
  <si>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</si>
  <si>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</si>
  <si>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</si>
  <si>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</si>
  <si>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</si>
  <si>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</si>
  <si>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</si>
  <si>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</si>
  <si>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</si>
  <si>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</si>
  <si>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</si>
  <si>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</si>
  <si>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</si>
  <si>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</si>
  <si>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</si>
  <si>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</si>
  <si>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</si>
  <si>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</si>
  <si>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</si>
  <si>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</si>
  <si>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</si>
  <si>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</si>
  <si>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</si>
  <si>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</si>
  <si>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</si>
  <si>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</si>
  <si>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</si>
  <si>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</si>
  <si>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</si>
  <si>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</si>
  <si>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</si>
  <si>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</si>
  <si>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</si>
  <si>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</si>
  <si>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</si>
  <si>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</si>
  <si>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</si>
  <si>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</si>
  <si>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</si>
  <si>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</si>
  <si>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</si>
  <si>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</si>
  <si>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</si>
  <si>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</si>
  <si>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</si>
  <si>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</si>
  <si>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</si>
  <si>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</si>
  <si>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</si>
  <si>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</si>
  <si>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</si>
  <si>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</si>
  <si>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</si>
  <si>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</si>
  <si>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</si>
  <si>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</si>
  <si>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</si>
  <si>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</si>
  <si>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</si>
  <si>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</si>
  <si>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</si>
  <si>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</si>
  <si>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</si>
  <si>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</si>
  <si>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</si>
  <si>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</si>
  <si>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</si>
  <si>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</si>
  <si>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</si>
  <si>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</si>
  <si>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</si>
  <si>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</si>
  <si>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</si>
  <si>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</si>
  <si>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</si>
  <si>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</si>
  <si>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</si>
  <si>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</si>
  <si>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</si>
  <si>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</si>
  <si>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</si>
  <si>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</si>
  <si>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</si>
  <si>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</si>
  <si>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</si>
  <si>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</si>
  <si>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</si>
  <si>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</si>
  <si>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</si>
  <si>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</si>
  <si>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</si>
  <si>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</si>
  <si>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</si>
  <si>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</si>
  <si>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</si>
  <si>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</si>
  <si>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</si>
  <si>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</si>
  <si>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</si>
  <si>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</si>
  <si>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</si>
  <si>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</si>
  <si>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</si>
  <si>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</si>
  <si>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</si>
  <si>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</si>
  <si>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</si>
  <si>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</si>
  <si>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</si>
  <si>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</si>
  <si>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</si>
  <si>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</si>
  <si>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</si>
  <si>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</si>
  <si>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</si>
  <si>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</si>
  <si>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</si>
  <si>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</si>
  <si>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</si>
  <si>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</si>
  <si>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</si>
  <si>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</si>
  <si>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</si>
  <si>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</si>
  <si>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</si>
  <si>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</si>
  <si>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</si>
  <si>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</si>
  <si>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</si>
  <si>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</si>
  <si>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</si>
  <si>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</si>
  <si>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</si>
  <si>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</si>
  <si>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</si>
  <si>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</si>
  <si>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</si>
  <si>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</si>
  <si>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</si>
  <si>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</si>
  <si>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</si>
  <si>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</si>
  <si>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</si>
  <si>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</si>
  <si>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</si>
  <si>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</si>
  <si>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</si>
  <si>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</si>
  <si>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</si>
  <si>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</si>
  <si>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</si>
  <si>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</si>
  <si>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</si>
  <si>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</si>
  <si>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</si>
  <si>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</si>
  <si>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</si>
  <si>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</si>
  <si>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</si>
  <si>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</si>
  <si>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</si>
  <si>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</si>
  <si>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</si>
  <si>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</si>
  <si>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</si>
  <si>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</si>
  <si>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</si>
  <si>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</si>
  <si>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</si>
  <si>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</si>
  <si>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</si>
  <si>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</si>
  <si>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</si>
  <si>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</si>
  <si>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</si>
  <si>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</si>
  <si>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</si>
  <si>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</si>
  <si>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</si>
  <si>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</si>
  <si>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</si>
  <si>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</si>
  <si>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</si>
  <si>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</si>
  <si>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</si>
  <si>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</si>
  <si>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</si>
  <si>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</si>
  <si>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</si>
  <si>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</si>
  <si>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</si>
  <si>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</si>
  <si>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</si>
  <si>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</si>
  <si>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</si>
  <si>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</si>
  <si>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</si>
  <si>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</si>
  <si>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</si>
  <si>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</si>
  <si>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</si>
  <si>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</si>
  <si>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</si>
  <si>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</si>
  <si>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</si>
  <si>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</si>
  <si>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</si>
  <si>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</si>
  <si>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</si>
  <si>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</si>
  <si>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</si>
  <si>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</si>
  <si>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</si>
  <si>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</si>
  <si>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</si>
  <si>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</si>
  <si>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</si>
  <si>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</si>
  <si>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</si>
  <si>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</si>
  <si>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</si>
  <si>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</si>
  <si>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</si>
  <si>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</si>
  <si>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</si>
  <si>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</si>
  <si>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</si>
  <si>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</si>
  <si>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</si>
  <si>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</si>
  <si>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</si>
  <si>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</si>
  <si>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</si>
  <si>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</si>
  <si>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</si>
  <si>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</si>
  <si>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</si>
  <si>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</si>
  <si>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</si>
  <si>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</si>
  <si>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</si>
  <si>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</si>
  <si>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</si>
  <si>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</si>
  <si>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</si>
  <si>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</si>
  <si>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</si>
  <si>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</si>
  <si>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</si>
  <si>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</si>
  <si>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</si>
  <si>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</si>
  <si>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</si>
  <si>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</si>
  <si>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</si>
  <si>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</si>
  <si>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</si>
  <si>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</si>
  <si>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</si>
  <si>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</si>
  <si>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</si>
  <si>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</si>
  <si>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</si>
  <si>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</si>
  <si>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</si>
  <si>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</si>
  <si>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</si>
  <si>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</si>
  <si>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</si>
  <si>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</si>
  <si>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</si>
  <si>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</si>
  <si>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</si>
  <si>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</si>
  <si>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</si>
  <si>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</si>
  <si>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</si>
  <si>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</si>
  <si>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</si>
  <si>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</si>
  <si>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</si>
  <si>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</si>
  <si>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</si>
  <si>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</si>
  <si>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</si>
  <si>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</si>
  <si>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</si>
  <si>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</si>
  <si>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</si>
  <si>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</si>
  <si>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</si>
  <si>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</si>
  <si>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</si>
  <si>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</si>
  <si>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</si>
  <si>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</si>
  <si>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</si>
  <si>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</si>
  <si>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</si>
  <si>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</si>
  <si>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</si>
  <si>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</si>
  <si>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</si>
  <si>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</si>
  <si>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</si>
  <si>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</si>
  <si>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</si>
  <si>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</si>
  <si>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</si>
  <si>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</si>
  <si>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</si>
  <si>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</si>
  <si>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</si>
  <si>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</si>
  <si>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</si>
  <si>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</si>
  <si>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</si>
  <si>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</si>
  <si>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</si>
  <si>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</si>
  <si>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</si>
  <si>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</si>
  <si>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</si>
  <si>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</si>
  <si>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</si>
  <si>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</si>
  <si>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</si>
  <si>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</si>
  <si>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</si>
  <si>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</si>
  <si>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</si>
  <si>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</si>
  <si>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</si>
  <si>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</si>
  <si>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</si>
  <si>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</si>
  <si>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</si>
  <si>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</si>
  <si>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</si>
  <si>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</si>
  <si>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</si>
  <si>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</si>
  <si>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</si>
  <si>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</si>
  <si>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</si>
  <si>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</si>
  <si>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</si>
  <si>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</si>
  <si>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</si>
  <si>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</si>
  <si>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</si>
  <si>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</si>
  <si>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</si>
  <si>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</si>
  <si>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</si>
  <si>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</si>
  <si>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</si>
  <si>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</si>
  <si>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</si>
  <si>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</si>
  <si>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</si>
  <si>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</si>
  <si>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</si>
  <si>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</si>
  <si>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</si>
  <si>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</si>
  <si>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</si>
  <si>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</si>
  <si>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</si>
  <si>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</si>
  <si>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</si>
  <si>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</si>
  <si>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</si>
  <si>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</si>
  <si>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</si>
  <si>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</si>
  <si>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</si>
  <si>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</si>
  <si>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</si>
  <si>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</si>
  <si>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</si>
  <si>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</si>
  <si>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</si>
  <si>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</si>
  <si>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</si>
  <si>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</si>
  <si>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</si>
  <si>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</si>
  <si>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</si>
  <si>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</si>
  <si>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</si>
  <si>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</si>
  <si>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</si>
  <si>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</si>
  <si>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</si>
  <si>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</si>
  <si>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</si>
  <si>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</si>
  <si>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</si>
  <si>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</si>
  <si>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</si>
  <si>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</si>
  <si>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</si>
  <si>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</si>
  <si>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</si>
  <si>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</si>
  <si>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</si>
  <si>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</si>
  <si>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</si>
  <si>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</si>
  <si>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</si>
  <si>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</si>
  <si>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</si>
  <si>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</si>
  <si>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</si>
  <si>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</si>
  <si>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</si>
  <si>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</si>
  <si>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</si>
  <si>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</si>
  <si>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</si>
  <si>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</si>
  <si>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</si>
  <si>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</si>
  <si>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</si>
  <si>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</si>
  <si>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</si>
  <si>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</si>
  <si>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</si>
  <si>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</si>
  <si>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</si>
  <si>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</si>
  <si>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</si>
  <si>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</si>
  <si>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</si>
  <si>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</si>
  <si>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</si>
  <si>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</si>
  <si>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</si>
  <si>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</si>
  <si>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</si>
  <si>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</si>
  <si>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</si>
  <si>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</si>
  <si>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</si>
  <si>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</si>
  <si>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</si>
  <si>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</si>
  <si>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</si>
  <si>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</si>
  <si>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</si>
  <si>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</si>
  <si>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</si>
  <si>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</si>
  <si>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</si>
  <si>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</si>
  <si>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</si>
  <si>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</si>
  <si>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</si>
  <si>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</si>
  <si>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</si>
  <si>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</si>
  <si>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</si>
  <si>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</si>
  <si>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</si>
  <si>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</si>
  <si>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</si>
  <si>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</si>
  <si>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</si>
  <si>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</si>
  <si>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</si>
  <si>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</si>
  <si>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</si>
  <si>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</si>
  <si>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</si>
  <si>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</si>
  <si>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</si>
  <si>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</si>
  <si>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</si>
  <si>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</si>
  <si>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</si>
  <si>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</si>
  <si>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</si>
  <si>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</si>
  <si>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</si>
  <si>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</si>
  <si>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</si>
  <si>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</si>
  <si>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</si>
  <si>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</si>
  <si>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</si>
  <si>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</si>
  <si>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</si>
  <si>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</si>
  <si>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</si>
  <si>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</si>
  <si>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</si>
  <si>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</si>
  <si>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</si>
  <si>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</si>
  <si>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</si>
  <si>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</si>
  <si>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</si>
  <si>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</si>
  <si>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</si>
  <si>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</si>
  <si>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</si>
  <si>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</si>
  <si>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</si>
  <si>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</si>
  <si>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</si>
  <si>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</si>
  <si>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</si>
  <si>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</si>
  <si>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</si>
  <si>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</si>
  <si>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</si>
  <si>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</si>
  <si>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</si>
  <si>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</si>
  <si>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</si>
  <si>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</si>
  <si>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</si>
  <si>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</si>
  <si>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</si>
  <si>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</si>
  <si>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</si>
  <si>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</si>
  <si>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</si>
  <si>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</si>
  <si>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</si>
  <si>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</si>
  <si>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</si>
  <si>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</si>
  <si>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</si>
  <si>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</si>
  <si>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</si>
  <si>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</si>
  <si>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</si>
  <si>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</si>
  <si>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</si>
  <si>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</si>
  <si>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</si>
  <si>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</si>
  <si>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</si>
  <si>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</si>
  <si>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</si>
  <si>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</si>
  <si>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</si>
  <si>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</si>
  <si>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</si>
  <si>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</si>
  <si>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</si>
  <si>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</si>
  <si>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</si>
  <si>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</si>
  <si>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</si>
  <si>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</si>
  <si>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</si>
  <si>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</si>
  <si>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</si>
  <si>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</si>
  <si>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</si>
  <si>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</si>
  <si>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</si>
  <si>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</si>
  <si>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</si>
  <si>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</si>
  <si>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</si>
  <si>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</si>
  <si>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</si>
  <si>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</si>
  <si>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</si>
  <si>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</si>
  <si>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</si>
  <si>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</si>
  <si>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</si>
  <si>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</si>
  <si>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</si>
  <si>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</si>
  <si>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</si>
  <si>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</si>
  <si>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</si>
  <si>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</si>
  <si>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</si>
  <si>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</si>
  <si>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</si>
  <si>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</si>
  <si>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</si>
  <si>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</si>
  <si>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</si>
  <si>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</si>
  <si>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</si>
  <si>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</si>
  <si>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</si>
  <si>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</si>
  <si>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</si>
  <si>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</si>
  <si>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</si>
  <si>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</si>
  <si>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</si>
  <si>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</si>
  <si>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</si>
  <si>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</si>
  <si>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</si>
  <si>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</si>
  <si>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</si>
  <si>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</si>
  <si>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</si>
  <si>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</si>
  <si>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</si>
  <si>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</si>
  <si>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</si>
  <si>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</si>
  <si>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</si>
  <si>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</si>
  <si>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</si>
  <si>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</si>
  <si>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</si>
  <si>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</si>
  <si>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</si>
  <si>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</si>
  <si>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</si>
  <si>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</si>
  <si>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</si>
  <si>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</si>
  <si>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</si>
  <si>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</si>
  <si>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</si>
  <si>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</si>
  <si>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</si>
  <si>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</si>
  <si>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</si>
  <si>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</si>
  <si>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</si>
  <si>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</si>
  <si>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</si>
  <si>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</si>
  <si>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</si>
  <si>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</si>
  <si>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</si>
  <si>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</si>
  <si>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</si>
  <si>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</si>
  <si>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</si>
  <si>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</si>
  <si>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</si>
  <si>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</si>
  <si>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</si>
  <si>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</si>
  <si>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</si>
  <si>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</si>
  <si>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</si>
  <si>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</si>
  <si>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</si>
  <si>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</si>
  <si>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</si>
  <si>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</si>
  <si>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</si>
  <si>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</si>
  <si>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</si>
  <si>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</si>
  <si>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</si>
  <si>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</si>
  <si>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</si>
  <si>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</si>
  <si>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</si>
  <si>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</si>
  <si>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</si>
  <si>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</si>
  <si>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</si>
  <si>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</si>
  <si>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</si>
  <si>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</si>
  <si>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</si>
  <si>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</si>
  <si>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</si>
  <si>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</si>
  <si>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</si>
  <si>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</si>
  <si>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</si>
  <si>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</si>
  <si>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</si>
  <si>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</si>
  <si>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</si>
  <si>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</si>
  <si>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</si>
  <si>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</si>
  <si>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</si>
  <si>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</si>
  <si>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</si>
  <si>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</si>
  <si>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</si>
  <si>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</si>
  <si>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</si>
  <si>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</si>
  <si>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</si>
  <si>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</si>
  <si>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</si>
  <si>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</si>
  <si>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</si>
  <si>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</si>
  <si>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</si>
  <si>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</si>
  <si>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</si>
  <si>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</si>
  <si>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</si>
  <si>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</si>
  <si>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</si>
  <si>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</si>
  <si>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</si>
  <si>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</si>
  <si>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</si>
  <si>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</si>
  <si>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</si>
  <si>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</si>
  <si>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</si>
  <si>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</si>
  <si>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</si>
  <si>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</si>
  <si>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</si>
  <si>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</si>
  <si>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</si>
  <si>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</si>
  <si>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</si>
  <si>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</si>
  <si>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</si>
  <si>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</si>
  <si>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</si>
  <si>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</si>
  <si>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</si>
  <si>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</si>
  <si>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</si>
  <si>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</si>
  <si>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</si>
  <si>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</si>
  <si>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</si>
  <si>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</si>
  <si>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</si>
  <si>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</si>
  <si>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</si>
  <si>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</si>
  <si>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</si>
  <si>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</si>
  <si>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</si>
  <si>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</si>
  <si>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</si>
  <si>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</si>
  <si>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</si>
  <si>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</si>
  <si>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</si>
  <si>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</si>
  <si>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</si>
  <si>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</si>
  <si>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</si>
  <si>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</si>
  <si>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</si>
  <si>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</si>
  <si>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</si>
  <si>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</si>
  <si>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</si>
  <si>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</si>
  <si>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</si>
  <si>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</si>
  <si>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</si>
  <si>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</si>
  <si>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</si>
  <si>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</si>
  <si>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</si>
  <si>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</si>
  <si>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</si>
  <si>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</si>
  <si>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</si>
  <si>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</si>
  <si>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</si>
  <si>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</si>
  <si>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</si>
  <si>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</si>
  <si>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</si>
  <si>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</si>
  <si>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</si>
  <si>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</si>
  <si>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</si>
  <si>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</si>
  <si>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</si>
  <si>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</si>
  <si>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</si>
  <si>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</si>
  <si>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</si>
  <si>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</si>
  <si>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</si>
  <si>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</si>
  <si>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</si>
  <si>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</si>
  <si>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</si>
  <si>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</si>
  <si>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</si>
  <si>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</si>
  <si>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</si>
  <si>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</si>
  <si>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</si>
  <si>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</si>
  <si>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</si>
  <si>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</si>
  <si>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</si>
  <si>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</si>
  <si>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</si>
  <si>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</si>
  <si>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</si>
  <si>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</si>
  <si>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</si>
  <si>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</si>
  <si>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</si>
  <si>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</si>
  <si>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</si>
  <si>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</si>
  <si>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</si>
  <si>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</si>
  <si>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</si>
  <si>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</si>
  <si>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</si>
  <si>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</si>
  <si>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</si>
  <si>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</si>
  <si>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</si>
  <si>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</si>
  <si>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</si>
  <si>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</si>
  <si>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</si>
  <si>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</si>
  <si>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</si>
  <si>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</si>
  <si>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</si>
  <si>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</si>
  <si>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</si>
  <si>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</si>
  <si>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</si>
  <si>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</si>
  <si>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</si>
  <si>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</si>
  <si>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</si>
  <si>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</si>
  <si>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</si>
  <si>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</si>
  <si>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</si>
  <si>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</si>
  <si>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</si>
  <si>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</si>
  <si>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</si>
  <si>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</si>
  <si>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</si>
  <si>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</si>
  <si>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</si>
  <si>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</si>
  <si>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</si>
  <si>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</si>
  <si>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</si>
  <si>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</si>
  <si>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</si>
  <si>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</si>
  <si>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</si>
  <si>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</si>
  <si>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</si>
  <si>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</si>
  <si>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</si>
  <si>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</si>
  <si>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</si>
  <si>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</si>
  <si>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</si>
  <si>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</si>
  <si>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</si>
  <si>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</si>
  <si>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</si>
  <si>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</si>
  <si>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</si>
  <si>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</si>
  <si>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</si>
  <si>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</si>
  <si>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</si>
  <si>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</si>
  <si>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</si>
  <si>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</si>
  <si>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</si>
  <si>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</si>
  <si>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</si>
  <si>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</si>
  <si>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</si>
  <si>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</si>
  <si>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</si>
  <si>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</si>
  <si>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</si>
  <si>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</si>
  <si>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</si>
  <si>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</si>
  <si>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</si>
  <si>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</si>
  <si>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</si>
  <si>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</si>
  <si>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</si>
  <si>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</si>
  <si>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</si>
  <si>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</si>
  <si>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</si>
  <si>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</si>
  <si>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</si>
  <si>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</si>
  <si>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</si>
  <si>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</si>
  <si>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</si>
  <si>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</si>
  <si>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</si>
  <si>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</si>
  <si>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</si>
  <si>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</si>
  <si>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</si>
  <si>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</si>
  <si>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</si>
  <si>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</si>
  <si>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</si>
  <si>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</si>
  <si>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</si>
  <si>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</si>
  <si>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</si>
  <si>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</si>
  <si>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</si>
  <si>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</si>
  <si>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</si>
  <si>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</si>
  <si>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</si>
  <si>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</si>
  <si>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</si>
  <si>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</si>
  <si>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</si>
  <si>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</si>
  <si>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</si>
  <si>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</si>
  <si>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</si>
  <si>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</si>
  <si>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</si>
  <si>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</si>
  <si>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</si>
  <si>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</si>
  <si>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</si>
  <si>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</si>
  <si>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</si>
  <si>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</si>
  <si>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</si>
  <si>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</si>
  <si>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</si>
  <si>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</si>
  <si>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</si>
  <si>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</si>
  <si>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</si>
  <si>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</si>
  <si>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</si>
  <si>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</si>
  <si>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</si>
  <si>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</si>
  <si>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</si>
  <si>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</si>
  <si>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</si>
  <si>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</si>
  <si>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</si>
  <si>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</si>
  <si>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</si>
  <si>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</si>
  <si>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</si>
  <si>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</si>
  <si>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</si>
  <si>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</si>
  <si>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</si>
  <si>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</si>
  <si>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</si>
  <si>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</si>
  <si>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</si>
  <si>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</si>
  <si>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</si>
  <si>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</si>
  <si>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</si>
  <si>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</si>
  <si>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</si>
  <si>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</si>
  <si>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</si>
  <si>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</si>
  <si>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</si>
  <si>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</si>
  <si>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</si>
  <si>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</si>
  <si>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</si>
  <si>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</si>
  <si>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</si>
  <si>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</si>
  <si>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</si>
  <si>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</si>
  <si>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</si>
  <si>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</si>
  <si>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</si>
  <si>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</si>
  <si>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</si>
  <si>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</si>
  <si>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</si>
  <si>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</si>
  <si>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</si>
  <si>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</si>
  <si>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</si>
  <si>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</si>
  <si>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</si>
  <si>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</si>
  <si>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</si>
  <si>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</si>
  <si>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</si>
  <si>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</si>
  <si>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</si>
  <si>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</si>
  <si>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</si>
  <si>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</si>
  <si>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</si>
  <si>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</si>
  <si>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</si>
  <si>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</si>
  <si>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</si>
  <si>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</si>
  <si>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</si>
  <si>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</si>
  <si>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</si>
  <si>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</si>
  <si>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</si>
  <si>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</si>
  <si>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</si>
  <si>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</si>
  <si>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</si>
  <si>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</si>
  <si>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</si>
  <si>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</si>
  <si>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</si>
  <si>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</si>
  <si>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</si>
  <si>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</si>
  <si>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</si>
  <si>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</si>
  <si>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</si>
  <si>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</si>
  <si>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</si>
  <si>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</si>
  <si>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</si>
  <si>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</si>
  <si>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</si>
  <si>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</si>
  <si>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</si>
  <si>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</si>
  <si>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</si>
  <si>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</si>
  <si>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</si>
  <si>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</si>
  <si>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</si>
  <si>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</si>
  <si>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</si>
  <si>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</si>
  <si>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</si>
  <si>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</si>
  <si>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</si>
  <si>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</si>
  <si>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</si>
  <si>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</si>
  <si>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</si>
  <si>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</si>
  <si>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</si>
  <si>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</si>
  <si>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</si>
  <si>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</si>
  <si>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</si>
  <si>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</si>
  <si>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</si>
  <si>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</si>
  <si>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</si>
  <si>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</si>
  <si>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</si>
  <si>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</si>
  <si>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</si>
  <si>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</si>
  <si>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</si>
  <si>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</si>
  <si>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</si>
  <si>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</si>
  <si>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</si>
  <si>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</si>
  <si>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</si>
  <si>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</si>
  <si>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</si>
  <si>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</si>
  <si>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</si>
  <si>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</si>
  <si>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</si>
  <si>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</si>
  <si>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</si>
  <si>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</si>
  <si>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</si>
  <si>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</si>
  <si>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</si>
  <si>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</si>
  <si>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</si>
  <si>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</si>
  <si>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</si>
  <si>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</si>
  <si>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</si>
  <si>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</si>
  <si>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</si>
  <si>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</si>
  <si>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</si>
  <si>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</si>
  <si>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</si>
  <si>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</si>
  <si>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</si>
  <si>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</si>
  <si>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</si>
  <si>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</si>
  <si>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</si>
  <si>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</si>
  <si>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</si>
  <si>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</si>
  <si>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</si>
  <si>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</si>
  <si>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</si>
  <si>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</si>
  <si>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</si>
  <si>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</si>
  <si>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</si>
  <si>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</si>
  <si>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</si>
  <si>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</si>
  <si>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</si>
  <si>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</si>
  <si>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</si>
  <si>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</si>
  <si>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</si>
  <si>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</si>
  <si>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</si>
  <si>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</si>
  <si>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</si>
  <si>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</si>
  <si>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</si>
  <si>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</si>
  <si>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</si>
  <si>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</si>
  <si>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</si>
  <si>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</si>
  <si>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</si>
  <si>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</si>
  <si>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</si>
  <si>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</si>
  <si>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</si>
  <si>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</si>
  <si>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</si>
  <si>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</si>
  <si>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</si>
  <si>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</si>
  <si>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</si>
  <si>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</si>
  <si>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</si>
  <si>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</si>
  <si>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</si>
  <si>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</si>
  <si>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</si>
  <si>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</si>
  <si>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</si>
  <si>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</si>
  <si>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</si>
  <si>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</si>
  <si>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</si>
  <si>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</si>
  <si>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</si>
  <si>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</si>
  <si>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</si>
  <si>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</si>
  <si>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</si>
  <si>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</si>
  <si>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</si>
  <si>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</si>
  <si>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</si>
  <si>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</si>
  <si>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</si>
  <si>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</si>
  <si>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</si>
  <si>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</si>
  <si>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</si>
  <si>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</si>
  <si>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</si>
  <si>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</si>
  <si>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</si>
  <si>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</si>
  <si>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</si>
  <si>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</si>
  <si>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</si>
  <si>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</si>
  <si>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</si>
  <si>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</si>
  <si>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</si>
  <si>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</si>
  <si>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</si>
  <si>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</si>
  <si>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</si>
  <si>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</si>
  <si>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</si>
  <si>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</si>
  <si>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</si>
  <si>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</si>
  <si>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</si>
  <si>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</si>
  <si>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</si>
  <si>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</si>
  <si>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</si>
  <si>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</si>
  <si>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</si>
  <si>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</si>
  <si>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</si>
  <si>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</si>
  <si>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</si>
  <si>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</si>
  <si>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</si>
  <si>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</si>
  <si>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</si>
  <si>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</si>
  <si>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</si>
  <si>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</si>
  <si>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</si>
  <si>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</si>
  <si>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</si>
  <si>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</si>
  <si>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</si>
  <si>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</si>
  <si>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</si>
  <si>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</si>
  <si>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</si>
  <si>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</si>
  <si>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</si>
  <si>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</si>
  <si>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</si>
  <si>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</si>
  <si>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</si>
  <si>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</si>
  <si>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</si>
  <si>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</si>
  <si>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</si>
  <si>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</si>
  <si>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</si>
  <si>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</si>
  <si>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</si>
  <si>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</si>
  <si>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</si>
  <si>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</si>
  <si>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</si>
  <si>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</si>
  <si>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</si>
  <si>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</si>
  <si>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</si>
  <si>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</si>
  <si>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</si>
  <si>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</si>
  <si>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</si>
  <si>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</si>
  <si>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</si>
  <si>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</si>
  <si>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</si>
  <si>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</si>
  <si>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</si>
  <si>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</si>
  <si>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</si>
  <si>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</si>
  <si>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</si>
  <si>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</si>
  <si>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</si>
  <si>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</si>
  <si>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</si>
  <si>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</si>
  <si>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</si>
  <si>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</si>
  <si>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</si>
  <si>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</si>
  <si>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</si>
  <si>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</si>
  <si>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</si>
  <si>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</si>
  <si>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</si>
  <si>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</si>
  <si>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</si>
  <si>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</si>
  <si>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</si>
  <si>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</si>
  <si>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</si>
  <si>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</si>
  <si>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</si>
  <si>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</si>
  <si>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</si>
  <si>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</si>
  <si>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</si>
  <si>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</si>
  <si>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</si>
  <si>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</si>
  <si>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</si>
  <si>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</si>
  <si>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</si>
  <si>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</si>
  <si>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</si>
  <si>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</si>
  <si>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</si>
  <si>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</si>
  <si>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</si>
  <si>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</si>
  <si>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</si>
  <si>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</si>
  <si>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</si>
  <si>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</si>
  <si>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</si>
  <si>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</si>
  <si>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</si>
  <si>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</si>
  <si>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</si>
  <si>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</si>
  <si>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</si>
  <si>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</si>
  <si>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</si>
  <si>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</si>
  <si>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</si>
  <si>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</si>
  <si>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</si>
  <si>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</si>
  <si>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</si>
  <si>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</si>
  <si>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</si>
  <si>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</si>
  <si>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</si>
  <si>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</si>
  <si>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</si>
  <si>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</si>
  <si>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</si>
  <si>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</si>
  <si>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</si>
  <si>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</si>
  <si>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</si>
  <si>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</si>
  <si>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</si>
  <si>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</si>
  <si>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</si>
  <si>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</si>
  <si>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</si>
  <si>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</si>
  <si>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</si>
  <si>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</si>
  <si>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</si>
  <si>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</si>
  <si>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</si>
  <si>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</si>
  <si>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</si>
  <si>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</si>
  <si>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</si>
  <si>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</si>
  <si>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</si>
  <si>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</si>
  <si>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</si>
  <si>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</si>
  <si>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</si>
  <si>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</si>
  <si>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</si>
  <si>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</si>
  <si>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</si>
  <si>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</si>
  <si>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</si>
  <si>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</si>
  <si>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</si>
  <si>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</si>
  <si>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</si>
  <si>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</si>
  <si>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</si>
  <si>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</si>
  <si>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</si>
  <si>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</si>
  <si>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</si>
  <si>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</si>
  <si>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</si>
  <si>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</si>
  <si>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</si>
  <si>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</si>
  <si>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</si>
  <si>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</si>
  <si>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</si>
  <si>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</si>
  <si>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</si>
  <si>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</si>
  <si>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</si>
  <si>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</si>
  <si>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</si>
  <si>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</si>
  <si>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</si>
  <si>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</si>
  <si>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</si>
  <si>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</si>
  <si>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</si>
  <si>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</si>
  <si>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</si>
  <si>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</si>
  <si>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</si>
  <si>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</si>
  <si>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</si>
  <si>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</si>
  <si>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</si>
  <si>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</si>
  <si>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</si>
  <si>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</si>
  <si>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</si>
  <si>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</si>
  <si>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</si>
  <si>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</si>
  <si>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</si>
  <si>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</si>
  <si>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</si>
  <si>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</si>
  <si>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</si>
  <si>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</si>
  <si>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</si>
  <si>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</si>
  <si>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</si>
  <si>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</si>
  <si>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</si>
  <si>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</si>
  <si>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</si>
  <si>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</si>
  <si>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</si>
  <si>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</si>
  <si>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</si>
  <si>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</si>
  <si>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</si>
  <si>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</si>
  <si>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</si>
  <si>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</si>
  <si>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</si>
  <si>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</si>
  <si>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</si>
  <si>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</si>
  <si>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</si>
  <si>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</si>
  <si>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</si>
  <si>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</si>
  <si>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</si>
  <si>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</si>
  <si>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</si>
  <si>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</si>
  <si>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</si>
  <si>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</si>
  <si>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</si>
  <si>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</si>
  <si>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</si>
  <si>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</si>
  <si>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</si>
  <si>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</si>
  <si>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</si>
  <si>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</si>
  <si>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</si>
  <si>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</si>
  <si>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</si>
  <si>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</si>
  <si>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</si>
  <si>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</si>
  <si>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</si>
  <si>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</si>
  <si>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</si>
  <si>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</si>
  <si>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</si>
  <si>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</si>
  <si>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</si>
  <si>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</si>
  <si>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</si>
  <si>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</si>
  <si>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</si>
  <si>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</si>
  <si>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</si>
  <si>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</si>
  <si>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</si>
  <si>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</si>
  <si>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</si>
  <si>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</si>
  <si>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</si>
  <si>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</si>
  <si>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</si>
  <si>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</si>
  <si>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</si>
  <si>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</si>
  <si>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</si>
  <si>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</si>
  <si>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</si>
  <si>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</si>
  <si>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</si>
  <si>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</si>
  <si>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</si>
  <si>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</si>
  <si>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</si>
  <si>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</si>
  <si>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</si>
  <si>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</si>
  <si>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</si>
  <si>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</si>
  <si>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</si>
  <si>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</si>
  <si>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</si>
  <si>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</si>
  <si>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</si>
  <si>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</si>
  <si>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</si>
  <si>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</si>
  <si>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</si>
  <si>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</si>
  <si>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</si>
  <si>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</si>
  <si>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</si>
  <si>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</si>
  <si>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</si>
  <si>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</si>
  <si>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</si>
  <si>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</si>
  <si>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</si>
  <si>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</si>
  <si>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</si>
  <si>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</si>
  <si>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</si>
  <si>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</si>
  <si>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</si>
  <si>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</si>
  <si>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</si>
  <si>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</si>
  <si>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</si>
  <si>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</si>
  <si>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</si>
  <si>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</si>
  <si>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</si>
  <si>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</si>
  <si>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</si>
  <si>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</si>
  <si>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</si>
  <si>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</si>
  <si>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</si>
  <si>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</si>
  <si>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</si>
  <si>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</si>
  <si>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</si>
  <si>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</si>
  <si>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</si>
  <si>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</si>
  <si>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</si>
  <si>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</si>
  <si>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</si>
  <si>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</si>
  <si>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</si>
  <si>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</si>
  <si>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</si>
  <si>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</si>
  <si>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</si>
  <si>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</si>
  <si>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</si>
  <si>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</si>
  <si>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</si>
  <si>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</si>
  <si>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</si>
  <si>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</si>
  <si>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</si>
  <si>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</si>
  <si>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</si>
  <si>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</si>
  <si>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</si>
  <si>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</si>
  <si>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</si>
  <si>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</si>
  <si>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</si>
  <si>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</si>
  <si>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</si>
  <si>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</si>
  <si>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</si>
  <si>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</si>
  <si>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</si>
  <si>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</si>
  <si>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</si>
  <si>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</si>
  <si>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</si>
  <si>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</si>
  <si>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</si>
  <si>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</si>
  <si>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</si>
  <si>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</si>
  <si>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</si>
  <si>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</si>
  <si>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</si>
  <si>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</si>
  <si>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</si>
  <si>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</si>
  <si>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</si>
  <si>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</si>
  <si>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</si>
  <si>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</si>
  <si>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</si>
  <si>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</si>
  <si>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</si>
  <si>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</si>
  <si>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</si>
  <si>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</si>
  <si>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</si>
  <si>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</si>
  <si>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</si>
  <si>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</si>
  <si>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</si>
  <si>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</si>
  <si>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</si>
  <si>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</si>
  <si>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</si>
  <si>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</si>
  <si>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</si>
  <si>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</si>
  <si>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</si>
  <si>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</si>
  <si>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</si>
  <si>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</si>
  <si>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</si>
  <si>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</si>
  <si>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</si>
  <si>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</si>
  <si>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</si>
  <si>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</si>
  <si>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</si>
  <si>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</si>
  <si>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</si>
  <si>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</si>
  <si>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</si>
  <si>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</si>
  <si>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</si>
  <si>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</si>
  <si>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</si>
  <si>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</si>
  <si>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</si>
  <si>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</si>
  <si>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</si>
  <si>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</si>
  <si>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</si>
  <si>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</si>
  <si>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</si>
  <si>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</si>
  <si>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</si>
  <si>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</si>
  <si>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</si>
  <si>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</si>
  <si>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</si>
  <si>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</si>
  <si>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</si>
  <si>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</si>
  <si>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</si>
  <si>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</si>
  <si>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</si>
  <si>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</si>
  <si>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</si>
  <si>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</si>
  <si>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</si>
  <si>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</si>
  <si>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</si>
  <si>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</si>
  <si>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</si>
  <si>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</si>
  <si>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</si>
  <si>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</si>
  <si>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</si>
  <si>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</si>
  <si>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</si>
  <si>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</si>
  <si>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</si>
  <si>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</si>
  <si>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</si>
  <si>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</si>
  <si>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</si>
  <si>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</si>
  <si>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</si>
  <si>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</si>
  <si>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</si>
  <si>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</si>
  <si>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</si>
  <si>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</si>
  <si>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</si>
  <si>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</si>
  <si>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</si>
  <si>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</si>
  <si>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</si>
  <si>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</si>
  <si>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</si>
  <si>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</si>
  <si>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</si>
  <si>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</si>
  <si>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</si>
  <si>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</si>
  <si>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</si>
  <si>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</si>
  <si>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</si>
  <si>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</si>
  <si>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</si>
  <si>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</si>
  <si>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</si>
  <si>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</si>
  <si>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</si>
  <si>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</si>
  <si>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</si>
  <si>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</si>
  <si>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</si>
  <si>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</si>
  <si>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</si>
  <si>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</si>
  <si>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</si>
  <si>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</si>
  <si>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</si>
  <si>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</si>
  <si>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</si>
  <si>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</si>
  <si>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</si>
  <si>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</si>
  <si>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</si>
  <si>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</si>
  <si>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</si>
  <si>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</si>
  <si>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</si>
  <si>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</si>
  <si>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</si>
  <si>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</si>
  <si>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</si>
  <si>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</si>
  <si>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</si>
  <si>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</si>
  <si>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</si>
  <si>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</si>
  <si>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</si>
  <si>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</si>
  <si>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</si>
  <si>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</si>
  <si>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</si>
  <si>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</si>
  <si>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</si>
  <si>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</si>
  <si>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</si>
  <si>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</si>
  <si>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</si>
  <si>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</si>
  <si>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</si>
  <si>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</si>
  <si>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</si>
  <si>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</si>
  <si>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</si>
  <si>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</si>
  <si>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</si>
  <si>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</si>
  <si>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</si>
  <si>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</si>
  <si>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</si>
  <si>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</si>
  <si>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</si>
  <si>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</si>
  <si>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</si>
  <si>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</si>
  <si>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</si>
  <si>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</si>
  <si>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</si>
  <si>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</si>
  <si>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</si>
  <si>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</si>
  <si>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</si>
  <si>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</si>
  <si>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</si>
  <si>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</si>
  <si>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</si>
  <si>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</si>
  <si>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</si>
  <si>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</si>
  <si>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</si>
  <si>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</si>
  <si>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</si>
  <si>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</si>
  <si>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</si>
  <si>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</si>
  <si>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</si>
  <si>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</si>
  <si>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</si>
  <si>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</si>
  <si>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</si>
  <si>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</si>
  <si>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</si>
  <si>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</si>
  <si>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</si>
  <si>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</si>
  <si>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</si>
  <si>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</si>
  <si>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</si>
  <si>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</si>
  <si>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</si>
  <si>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</si>
  <si>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</si>
  <si>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</si>
  <si>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</si>
  <si>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</si>
  <si>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</si>
  <si>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</si>
  <si>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</si>
  <si>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</si>
  <si>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</si>
  <si>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</si>
  <si>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</si>
  <si>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</si>
  <si>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</si>
  <si>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</si>
  <si>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</si>
  <si>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</si>
  <si>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</si>
  <si>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</si>
  <si>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</si>
  <si>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</si>
  <si>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</si>
  <si>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</si>
  <si>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</si>
  <si>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</si>
  <si>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</si>
  <si>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</si>
  <si>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</si>
  <si>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</si>
  <si>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</si>
  <si>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</si>
  <si>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</si>
  <si>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</si>
  <si>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</si>
  <si>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</si>
  <si>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</si>
  <si>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</si>
  <si>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</si>
  <si>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</si>
  <si>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</si>
  <si>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</si>
  <si>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</si>
  <si>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</si>
  <si>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</si>
  <si>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</si>
  <si>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</si>
  <si>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</si>
  <si>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</si>
  <si>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</si>
  <si>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</si>
  <si>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</si>
  <si>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</si>
  <si>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</si>
  <si>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</si>
  <si>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</si>
  <si>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</si>
  <si>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</si>
  <si>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</si>
  <si>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</si>
  <si>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</si>
  <si>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</si>
  <si>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</si>
  <si>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</si>
  <si>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</si>
  <si>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</si>
  <si>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</si>
  <si>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</si>
  <si>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</si>
  <si>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</si>
  <si>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</si>
  <si>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</si>
  <si>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</si>
  <si>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</si>
  <si>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</si>
  <si>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</si>
  <si>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</si>
  <si>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</si>
  <si>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</si>
  <si>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</si>
  <si>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</si>
  <si>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</si>
  <si>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</si>
  <si>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</si>
  <si>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</si>
  <si>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</si>
  <si>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</si>
  <si>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</si>
  <si>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</si>
  <si>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</si>
  <si>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</si>
  <si>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</si>
  <si>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</si>
  <si>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</si>
  <si>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</si>
  <si>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</si>
  <si>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</si>
  <si>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</si>
  <si>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</si>
  <si>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</si>
  <si>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</si>
  <si>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</si>
  <si>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</si>
  <si>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</si>
  <si>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</si>
  <si>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</si>
  <si>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</si>
  <si>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</si>
  <si>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</si>
  <si>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</si>
  <si>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</si>
  <si>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</si>
  <si>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</si>
  <si>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</si>
  <si>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</si>
  <si>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</si>
  <si>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</si>
  <si>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</si>
  <si>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</si>
  <si>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</si>
  <si>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</si>
  <si>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</si>
  <si>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</si>
  <si>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</si>
  <si>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</si>
  <si>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</si>
  <si>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</si>
  <si>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</si>
  <si>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</si>
  <si>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</si>
  <si>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</si>
  <si>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</si>
  <si>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</si>
  <si>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</si>
  <si>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</si>
  <si>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</si>
  <si>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</si>
  <si>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</si>
  <si>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</si>
  <si>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</si>
  <si>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</si>
  <si>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</si>
  <si>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</si>
  <si>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</si>
  <si>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</si>
  <si>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</si>
  <si>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</si>
  <si>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</si>
  <si>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</si>
  <si>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</si>
  <si>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</si>
  <si>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</si>
  <si>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</si>
  <si>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</si>
  <si>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</si>
  <si>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</si>
  <si>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</si>
  <si>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</si>
  <si>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</si>
  <si>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</si>
  <si>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</si>
  <si>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</si>
  <si>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</si>
  <si>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</si>
  <si>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</si>
  <si>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</si>
  <si>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</si>
  <si>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</si>
  <si>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</si>
  <si>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</si>
  <si>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</si>
  <si>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</si>
  <si>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</si>
  <si>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</si>
  <si>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</si>
  <si>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</si>
  <si>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</si>
  <si>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</si>
  <si>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</si>
  <si>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</si>
  <si>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</si>
  <si>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</si>
  <si>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</si>
  <si>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</si>
  <si>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</si>
  <si>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</si>
  <si>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</si>
  <si>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</si>
  <si>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</si>
  <si>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</si>
  <si>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</si>
  <si>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</si>
  <si>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</si>
  <si>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</si>
  <si>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</si>
  <si>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</si>
  <si>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</si>
  <si>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</si>
  <si>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</si>
  <si>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</si>
  <si>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</si>
  <si>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</si>
  <si>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</si>
  <si>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</si>
  <si>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</si>
  <si>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</si>
  <si>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</si>
  <si>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</si>
  <si>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</si>
  <si>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</si>
  <si>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</si>
  <si>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</si>
  <si>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</si>
  <si>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</si>
  <si>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</si>
  <si>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</si>
  <si>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</si>
  <si>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</si>
  <si>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</si>
  <si>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</si>
  <si>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</si>
  <si>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</si>
  <si>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</si>
  <si>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</si>
  <si>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</si>
  <si>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</si>
  <si>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</si>
  <si>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</si>
  <si>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</si>
  <si>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</si>
  <si>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</si>
  <si>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</si>
  <si>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</si>
  <si>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</si>
  <si>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</si>
  <si>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</si>
  <si>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</si>
  <si>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</si>
  <si>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</si>
  <si>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</si>
  <si>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</si>
  <si>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</si>
  <si>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</si>
  <si>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</si>
  <si>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</si>
  <si>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</si>
  <si>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</si>
  <si>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</si>
  <si>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</si>
  <si>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</si>
  <si>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</si>
  <si>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</si>
  <si>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</si>
  <si>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</si>
  <si>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</si>
  <si>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</si>
  <si>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</si>
  <si>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</si>
  <si>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</si>
  <si>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</si>
  <si>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</si>
  <si>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</si>
  <si>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</si>
  <si>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</si>
  <si>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</si>
  <si>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</si>
  <si>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</si>
  <si>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</si>
  <si>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</si>
  <si>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</si>
  <si>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</si>
  <si>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</si>
  <si>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</si>
  <si>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</si>
  <si>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</si>
  <si>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</si>
  <si>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</si>
  <si>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</si>
  <si>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</si>
  <si>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</si>
  <si>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</si>
  <si>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</si>
  <si>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</si>
  <si>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</si>
  <si>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</si>
  <si>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</si>
  <si>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</si>
  <si>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</si>
  <si>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</si>
  <si>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</si>
  <si>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</si>
  <si>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</si>
  <si>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</si>
  <si>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</si>
  <si>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</si>
  <si>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</si>
  <si>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</si>
  <si>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</si>
  <si>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</si>
  <si>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</si>
  <si>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</si>
  <si>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</si>
  <si>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</si>
  <si>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</si>
  <si>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</si>
  <si>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</si>
  <si>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</si>
  <si>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</si>
  <si>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</si>
  <si>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</si>
  <si>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</si>
  <si>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</si>
  <si>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</si>
  <si>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</si>
  <si>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</si>
  <si>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</si>
  <si>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</si>
  <si>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</si>
  <si>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</si>
  <si>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</si>
  <si>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</si>
  <si>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</si>
  <si>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</si>
  <si>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</si>
  <si>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</si>
  <si>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</si>
  <si>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</si>
  <si>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</si>
  <si>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</si>
  <si>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</si>
  <si>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</si>
  <si>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</si>
  <si>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</si>
  <si>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</si>
  <si>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</si>
  <si>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</si>
  <si>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</si>
  <si>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</si>
  <si>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</si>
  <si>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</si>
  <si>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</si>
  <si>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</si>
  <si>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</si>
  <si>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</si>
  <si>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</si>
  <si>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</si>
  <si>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</si>
  <si>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</si>
  <si>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</si>
  <si>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</si>
  <si>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</si>
  <si>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</si>
  <si>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</si>
  <si>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</si>
  <si>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</si>
  <si>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</si>
  <si>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</si>
  <si>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</si>
  <si>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</si>
  <si>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</si>
  <si>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</si>
  <si>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</si>
  <si>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</si>
  <si>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</si>
  <si>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</si>
  <si>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</si>
  <si>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</si>
  <si>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</si>
  <si>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</si>
  <si>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</si>
  <si>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</si>
  <si>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</si>
  <si>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</si>
  <si>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</si>
  <si>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</si>
  <si>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</si>
  <si>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</si>
  <si>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</si>
  <si>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</si>
  <si>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</si>
  <si>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</si>
  <si>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</si>
  <si>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</si>
  <si>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</si>
  <si>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</si>
  <si>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</si>
  <si>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</si>
  <si>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</si>
  <si>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</si>
  <si>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</si>
  <si>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</si>
  <si>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</si>
  <si>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</si>
  <si>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</si>
  <si>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</si>
  <si>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</si>
  <si>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</si>
  <si>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</si>
  <si>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</si>
  <si>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</si>
  <si>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</si>
  <si>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</si>
  <si>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</si>
  <si>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</si>
  <si>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</si>
  <si>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</si>
  <si>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</si>
  <si>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</si>
  <si>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</si>
  <si>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</si>
  <si>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</si>
  <si>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</si>
  <si>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</si>
  <si>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</si>
  <si>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</si>
  <si>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</si>
  <si>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</si>
  <si>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</si>
  <si>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</si>
  <si>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</si>
  <si>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</si>
  <si>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</si>
  <si>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</si>
  <si>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</si>
  <si>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</si>
  <si>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</si>
  <si>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</si>
  <si>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</si>
  <si>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</si>
  <si>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</si>
  <si>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</si>
  <si>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</si>
  <si>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</si>
  <si>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</si>
  <si>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</si>
  <si>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</si>
  <si>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</si>
  <si>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</si>
  <si>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</si>
  <si>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</si>
  <si>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</si>
  <si>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</si>
  <si>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</si>
  <si>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</si>
  <si>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</si>
  <si>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</si>
  <si>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</si>
  <si>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</si>
  <si>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</si>
  <si>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</si>
  <si>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</si>
  <si>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</si>
  <si>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</si>
  <si>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</si>
  <si>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</si>
  <si>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</si>
  <si>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</si>
  <si>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</si>
  <si>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</si>
  <si>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</si>
  <si>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</si>
  <si>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</si>
  <si>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</si>
  <si>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</si>
  <si>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</si>
  <si>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</si>
  <si>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</si>
  <si>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</si>
  <si>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</si>
  <si>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</si>
  <si>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</si>
  <si>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</si>
  <si>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</si>
  <si>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</si>
  <si>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</si>
  <si>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</si>
  <si>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</si>
  <si>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</si>
  <si>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</si>
  <si>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</si>
  <si>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</si>
  <si>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</si>
  <si>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</si>
  <si>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</si>
  <si>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</si>
  <si>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</si>
  <si>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</si>
  <si>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</si>
  <si>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</si>
  <si>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</si>
  <si>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</si>
  <si>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</si>
  <si>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</si>
  <si>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</si>
  <si>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</si>
  <si>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</si>
  <si>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</si>
  <si>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</si>
  <si>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</si>
  <si>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</si>
  <si>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</si>
  <si>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</si>
  <si>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</si>
  <si>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</si>
  <si>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</si>
  <si>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</si>
  <si>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</si>
  <si>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</si>
  <si>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</si>
  <si>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</si>
  <si>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</si>
  <si>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</si>
  <si>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</si>
  <si>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</si>
  <si>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</si>
  <si>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</si>
  <si>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</si>
  <si>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</si>
  <si>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</si>
  <si>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</si>
  <si>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</si>
  <si>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</si>
  <si>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</si>
  <si>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</si>
  <si>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</si>
  <si>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</si>
  <si>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</si>
  <si>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</si>
  <si>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</si>
  <si>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</si>
  <si>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</si>
  <si>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</si>
  <si>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</si>
  <si>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</si>
  <si>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</si>
  <si>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</si>
  <si>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</si>
  <si>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</si>
  <si>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</si>
  <si>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</si>
  <si>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</si>
  <si>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</si>
  <si>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</si>
  <si>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</si>
  <si>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</si>
  <si>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</si>
  <si>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</si>
  <si>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</si>
  <si>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</si>
  <si>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</si>
  <si>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</si>
  <si>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</si>
  <si>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</si>
  <si>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</si>
  <si>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</si>
  <si>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</si>
  <si>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</si>
  <si>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</si>
  <si>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</si>
  <si>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</si>
  <si>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</si>
  <si>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</si>
  <si>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</si>
  <si>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</si>
  <si>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</si>
  <si>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</si>
  <si>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</si>
  <si>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</si>
  <si>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</si>
  <si>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</si>
  <si>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</si>
  <si>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</si>
  <si>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</si>
  <si>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</si>
  <si>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</si>
  <si>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</si>
  <si>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</si>
  <si>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</si>
  <si>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</si>
  <si>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</si>
  <si>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</si>
  <si>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</si>
  <si>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</si>
  <si>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</si>
  <si>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</si>
  <si>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</si>
  <si>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</si>
  <si>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</si>
  <si>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</si>
  <si>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</si>
  <si>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</si>
  <si>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</si>
  <si>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</si>
  <si>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</si>
  <si>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</si>
  <si>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</si>
  <si>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</si>
  <si>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</si>
  <si>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</si>
  <si>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</si>
  <si>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</si>
  <si>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</si>
  <si>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</si>
  <si>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</si>
  <si>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</si>
  <si>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</si>
  <si>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</si>
  <si>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</si>
  <si>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</si>
  <si>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</si>
  <si>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</si>
  <si>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</si>
  <si>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</si>
  <si>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</si>
  <si>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</si>
  <si>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</si>
  <si>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</si>
  <si>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</si>
  <si>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</si>
  <si>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</si>
  <si>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</si>
  <si>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</si>
  <si>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</si>
  <si>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</si>
  <si>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</si>
  <si>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</si>
  <si>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</si>
  <si>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</si>
  <si>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</si>
  <si>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</si>
  <si>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</si>
  <si>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</si>
  <si>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</si>
  <si>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</si>
  <si>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</si>
  <si>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</si>
  <si>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</si>
  <si>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</si>
  <si>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</si>
  <si>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</si>
  <si>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</si>
  <si>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</si>
  <si>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</si>
  <si>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</si>
  <si>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</si>
  <si>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</si>
  <si>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</si>
  <si>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</si>
  <si>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</si>
  <si>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</si>
  <si>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</si>
  <si>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</si>
  <si>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</si>
  <si>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</si>
  <si>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</si>
  <si>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</si>
  <si>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</si>
  <si>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</si>
  <si>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</si>
  <si>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</si>
  <si>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</si>
  <si>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</si>
  <si>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</si>
  <si>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</si>
  <si>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</si>
  <si>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</si>
  <si>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</si>
  <si>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</si>
  <si>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</si>
  <si>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</si>
  <si>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</si>
  <si>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</si>
  <si>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</si>
  <si>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</si>
  <si>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</si>
  <si>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</si>
  <si>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</si>
  <si>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</si>
  <si>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</si>
  <si>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</si>
  <si>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</si>
  <si>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</si>
  <si>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</si>
  <si>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</si>
  <si>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</si>
  <si>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</si>
  <si>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</si>
  <si>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</si>
  <si>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</si>
  <si>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</si>
  <si>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</si>
  <si>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</si>
  <si>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</si>
  <si>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</si>
  <si>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</si>
  <si>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</si>
  <si>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</si>
  <si>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</si>
  <si>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</si>
  <si>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</si>
  <si>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</si>
  <si>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</si>
  <si>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</si>
  <si>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</si>
  <si>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</si>
  <si>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</si>
  <si>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</si>
  <si>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</si>
  <si>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</si>
  <si>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</si>
  <si>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</si>
  <si>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</si>
  <si>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</si>
  <si>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</si>
  <si>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</si>
  <si>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</si>
  <si>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</si>
  <si>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</si>
  <si>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</si>
  <si>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</si>
  <si>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</si>
  <si>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</si>
  <si>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</si>
  <si>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</si>
  <si>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</si>
  <si>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</si>
  <si>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</si>
  <si>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</si>
  <si>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</si>
  <si>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</si>
  <si>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</si>
  <si>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</si>
  <si>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</si>
  <si>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</si>
  <si>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</si>
  <si>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</si>
  <si>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</si>
  <si>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</si>
  <si>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</si>
  <si>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</si>
  <si>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</si>
  <si>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</si>
  <si>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</si>
  <si>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</si>
  <si>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</si>
  <si>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</si>
  <si>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</si>
  <si>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</si>
  <si>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</si>
  <si>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</si>
  <si>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</si>
  <si>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</si>
  <si>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</si>
  <si>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</si>
  <si>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</si>
  <si>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</si>
  <si>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</si>
  <si>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</si>
  <si>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</si>
  <si>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</si>
  <si>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</si>
  <si>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</si>
  <si>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</si>
  <si>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</si>
  <si>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</si>
  <si>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</si>
  <si>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</si>
  <si>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</si>
  <si>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</si>
  <si>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</si>
  <si>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</si>
  <si>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</si>
  <si>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</si>
  <si>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</si>
  <si>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</si>
  <si>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</si>
  <si>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</si>
  <si>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</si>
  <si>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</si>
  <si>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</si>
  <si>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</si>
  <si>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</si>
  <si>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</si>
  <si>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</si>
  <si>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</si>
  <si>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</si>
  <si>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</si>
  <si>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</si>
  <si>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</si>
  <si>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</si>
  <si>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</si>
  <si>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</si>
  <si>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</si>
  <si>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</si>
  <si>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</si>
  <si>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</si>
  <si>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</si>
  <si>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</si>
  <si>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</si>
  <si>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</si>
  <si>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</si>
  <si>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</si>
  <si>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</si>
  <si>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</si>
  <si>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</si>
  <si>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</si>
  <si>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</si>
  <si>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</si>
  <si>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</si>
  <si>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</si>
  <si>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</si>
  <si>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</si>
  <si>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</si>
  <si>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</si>
  <si>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</si>
  <si>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</si>
  <si>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</si>
  <si>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</si>
  <si>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</si>
  <si>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</si>
  <si>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</si>
  <si>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</si>
  <si>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</si>
  <si>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</si>
  <si>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</si>
  <si>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</si>
  <si>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</si>
  <si>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</si>
  <si>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</si>
  <si>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</si>
  <si>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</si>
  <si>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</si>
  <si>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</si>
  <si>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</si>
  <si>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</si>
  <si>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</si>
  <si>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</si>
  <si>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</si>
  <si>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</si>
  <si>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</si>
  <si>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</si>
  <si>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</si>
  <si>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</si>
  <si>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</si>
  <si>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</si>
  <si>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</si>
  <si>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</si>
  <si>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</si>
  <si>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</si>
  <si>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</si>
  <si>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</si>
  <si>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</si>
  <si>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</si>
  <si>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</si>
  <si>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</si>
  <si>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</si>
  <si>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</si>
  <si>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</si>
  <si>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</si>
  <si>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</si>
  <si>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</si>
  <si>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</si>
  <si>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</si>
  <si>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</si>
  <si>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</si>
  <si>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</si>
  <si>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</si>
  <si>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</si>
  <si>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</si>
  <si>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</si>
  <si>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</si>
  <si>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</si>
  <si>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</si>
  <si>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</si>
  <si>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</si>
  <si>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</si>
  <si>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</si>
  <si>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</si>
  <si>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</si>
  <si>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</si>
  <si>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</si>
  <si>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</si>
  <si>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</si>
  <si>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</si>
  <si>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</si>
  <si>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</si>
  <si>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</si>
  <si>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</si>
  <si>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</si>
  <si>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</si>
  <si>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</si>
  <si>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</si>
  <si>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</si>
  <si>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</si>
  <si>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</si>
  <si>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</si>
  <si>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</si>
  <si>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</si>
  <si>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</si>
  <si>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</si>
  <si>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</si>
  <si>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</si>
  <si>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</si>
  <si>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</si>
  <si>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</si>
  <si>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</si>
  <si>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</si>
  <si>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</si>
  <si>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</si>
  <si>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</si>
  <si>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</si>
  <si>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</si>
  <si>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</si>
  <si>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</si>
  <si>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</si>
  <si>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</si>
  <si>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</si>
  <si>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</si>
  <si>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</si>
  <si>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</si>
  <si>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</si>
  <si>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</si>
  <si>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</si>
  <si>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</si>
  <si>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</si>
  <si>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</si>
  <si>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</si>
  <si>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</si>
  <si>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</si>
  <si>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</si>
  <si>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</si>
  <si>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</si>
  <si>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</si>
  <si>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</si>
  <si>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</si>
  <si>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</si>
  <si>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</si>
  <si>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</si>
  <si>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</si>
  <si>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</si>
  <si>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</si>
  <si>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</si>
  <si>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</si>
  <si>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</si>
  <si>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</si>
  <si>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</si>
  <si>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</si>
  <si>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</si>
  <si>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</si>
  <si>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</si>
  <si>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</si>
  <si>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</si>
  <si>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</si>
  <si>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</si>
  <si>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</si>
  <si>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</si>
  <si>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</si>
  <si>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</si>
  <si>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</si>
  <si>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</si>
  <si>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</si>
  <si>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</si>
  <si>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</si>
  <si>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</si>
  <si>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</si>
  <si>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</si>
  <si>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</si>
  <si>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</si>
  <si>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</si>
  <si>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</si>
  <si>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</si>
  <si>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</si>
  <si>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</si>
  <si>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</si>
  <si>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</si>
  <si>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</si>
  <si>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</si>
  <si>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</si>
  <si>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</si>
  <si>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</si>
  <si>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</si>
  <si>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</si>
  <si>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</si>
  <si>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</si>
  <si>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</si>
  <si>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</si>
  <si>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</si>
  <si>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</si>
  <si>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</si>
  <si>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</si>
  <si>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</si>
  <si>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</si>
  <si>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</si>
  <si>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</si>
  <si>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</si>
  <si>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</si>
  <si>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</si>
  <si>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</si>
  <si>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</si>
  <si>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</si>
  <si>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</si>
  <si>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</si>
  <si>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</si>
  <si>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</si>
  <si>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</si>
  <si>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</si>
  <si>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</si>
  <si>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</si>
  <si>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</si>
  <si>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</si>
  <si>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</si>
  <si>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</si>
  <si>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</si>
  <si>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</si>
  <si>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</si>
  <si>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</si>
  <si>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</si>
  <si>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</si>
  <si>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</si>
  <si>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</si>
  <si>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</si>
  <si>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</si>
  <si>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</si>
  <si>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</si>
  <si>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</si>
  <si>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</si>
  <si>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</si>
  <si>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</si>
  <si>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</si>
  <si>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</si>
  <si>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</si>
  <si>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</si>
  <si>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</si>
  <si>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</si>
  <si>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</si>
  <si>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</si>
  <si>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</si>
  <si>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</si>
  <si>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</si>
  <si>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</si>
  <si>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</si>
  <si>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</si>
  <si>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</si>
  <si>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</si>
  <si>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</si>
  <si>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</si>
  <si>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</si>
  <si>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</si>
  <si>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</si>
  <si>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</si>
  <si>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</si>
  <si>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</si>
  <si>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</si>
  <si>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</si>
  <si>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</si>
  <si>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</si>
  <si>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</si>
  <si>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</si>
  <si>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</si>
  <si>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</si>
  <si>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</si>
  <si>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</si>
  <si>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</si>
  <si>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</si>
  <si>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</si>
  <si>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</si>
  <si>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</si>
  <si>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</si>
  <si>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</si>
  <si>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</si>
  <si>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</si>
  <si>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</si>
  <si>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</si>
  <si>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</si>
  <si>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</si>
  <si>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</si>
  <si>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</si>
  <si>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</si>
  <si>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</si>
  <si>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</si>
  <si>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</si>
  <si>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</si>
  <si>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</si>
  <si>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</si>
  <si>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</si>
  <si>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</si>
  <si>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</si>
  <si>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</si>
  <si>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</si>
  <si>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</si>
  <si>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</si>
  <si>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</si>
  <si>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</si>
  <si>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</si>
  <si>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</si>
  <si>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</si>
  <si>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</si>
  <si>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</si>
  <si>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</si>
  <si>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</si>
  <si>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</si>
  <si>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</si>
  <si>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</si>
  <si>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</si>
  <si>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</si>
  <si>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</si>
  <si>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</si>
  <si>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</si>
  <si>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</si>
  <si>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</si>
  <si>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</si>
  <si>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</si>
  <si>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</si>
  <si>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</si>
  <si>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</si>
  <si>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</si>
  <si>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</si>
  <si>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</si>
  <si>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</si>
  <si>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</si>
  <si>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</si>
  <si>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</si>
  <si>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</si>
  <si>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</si>
  <si>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</si>
  <si>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</si>
  <si>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</si>
  <si>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</si>
  <si>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</si>
  <si>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</si>
  <si>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</si>
  <si>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</si>
  <si>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</si>
  <si>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</si>
  <si>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</si>
  <si>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</si>
  <si>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</si>
  <si>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</si>
  <si>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</si>
  <si>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</si>
  <si>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</si>
  <si>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</si>
  <si>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</si>
  <si>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</si>
  <si>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</si>
  <si>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</si>
  <si>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</si>
  <si>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</si>
  <si>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</si>
  <si>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</si>
  <si>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</si>
  <si>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</si>
  <si>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</si>
  <si>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</si>
  <si>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</si>
  <si>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</si>
  <si>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</si>
  <si>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</si>
  <si>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</si>
  <si>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</si>
  <si>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</si>
  <si>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</si>
  <si>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</si>
  <si>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</si>
  <si>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</si>
  <si>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</si>
  <si>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</si>
  <si>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</si>
  <si>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</si>
  <si>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</si>
  <si>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</si>
  <si>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</si>
  <si>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</si>
  <si>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</si>
  <si>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</si>
  <si>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</si>
  <si>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</si>
  <si>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</si>
  <si>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</si>
  <si>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</si>
  <si>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</si>
  <si>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</si>
  <si>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</si>
  <si>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</si>
  <si>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</si>
  <si>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</si>
  <si>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</si>
  <si>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</si>
  <si>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</si>
  <si>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</si>
  <si>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</si>
  <si>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</si>
  <si>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</si>
  <si>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</si>
  <si>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</si>
  <si>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</si>
  <si>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</si>
  <si>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</si>
  <si>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</si>
  <si>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</si>
  <si>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</si>
  <si>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</si>
  <si>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</si>
  <si>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</si>
  <si>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</si>
  <si>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</si>
  <si>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</si>
  <si>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</si>
  <si>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</si>
  <si>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</si>
  <si>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</si>
  <si>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</si>
  <si>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</si>
  <si>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</si>
  <si>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</si>
  <si>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</si>
  <si>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</si>
  <si>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</si>
  <si>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</si>
  <si>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</si>
  <si>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</si>
  <si>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</si>
  <si>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</si>
  <si>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</si>
  <si>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</si>
  <si>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</si>
  <si>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</si>
  <si>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</si>
  <si>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</si>
  <si>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</si>
  <si>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</si>
  <si>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</si>
  <si>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</si>
  <si>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</si>
  <si>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</si>
  <si>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</si>
  <si>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</si>
  <si>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</si>
  <si>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</si>
  <si>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</si>
  <si>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</si>
  <si>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</si>
  <si>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</si>
  <si>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</si>
  <si>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</si>
  <si>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</si>
  <si>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</si>
  <si>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</si>
  <si>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</si>
  <si>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</si>
  <si>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</si>
  <si>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</si>
  <si>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</si>
  <si>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</si>
  <si>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</si>
  <si>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</si>
  <si>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</si>
  <si>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</si>
  <si>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</si>
  <si>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</si>
  <si>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</si>
  <si>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</si>
  <si>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</si>
  <si>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</si>
  <si>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</si>
  <si>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</si>
  <si>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</si>
  <si>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</si>
  <si>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</si>
  <si>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</si>
  <si>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</si>
  <si>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</si>
  <si>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</si>
  <si>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</si>
  <si>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</si>
  <si>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</si>
  <si>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</si>
  <si>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</si>
  <si>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</si>
  <si>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</si>
  <si>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</si>
  <si>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</si>
  <si>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</si>
  <si>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</si>
  <si>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</si>
  <si>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</si>
  <si>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</si>
  <si>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</si>
  <si>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</si>
  <si>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</si>
  <si>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</si>
  <si>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</si>
  <si>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</si>
  <si>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</si>
  <si>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</si>
  <si>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</si>
  <si>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</si>
  <si>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</si>
  <si>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</si>
  <si>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</si>
  <si>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</si>
  <si>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</si>
  <si>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</si>
  <si>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</si>
  <si>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</si>
  <si>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</si>
  <si>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</si>
  <si>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</si>
  <si>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</si>
  <si>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</si>
  <si>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</si>
  <si>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</si>
  <si>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</si>
  <si>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</si>
  <si>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</si>
  <si>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</si>
  <si>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</si>
  <si>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</si>
  <si>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</si>
  <si>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</si>
  <si>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</si>
  <si>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</si>
  <si>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</si>
  <si>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</si>
  <si>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</si>
  <si>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</si>
  <si>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</si>
  <si>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</si>
  <si>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</si>
  <si>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</si>
  <si>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</si>
  <si>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</si>
  <si>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</si>
  <si>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</si>
  <si>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</si>
  <si>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</si>
  <si>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</si>
  <si>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</si>
  <si>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</si>
  <si>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</si>
  <si>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</si>
  <si>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</si>
  <si>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</si>
  <si>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</si>
  <si>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</si>
  <si>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</si>
  <si>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</si>
  <si>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</si>
  <si>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</si>
  <si>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</si>
  <si>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</si>
  <si>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</si>
  <si>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</si>
  <si>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</si>
  <si>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</si>
  <si>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</si>
  <si>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</si>
  <si>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</si>
  <si>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</si>
  <si>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</si>
  <si>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</si>
  <si>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</si>
  <si>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</si>
  <si>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</si>
  <si>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</si>
  <si>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</si>
  <si>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</si>
  <si>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</si>
  <si>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</si>
  <si>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</si>
  <si>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</si>
  <si>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</si>
  <si>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</si>
  <si>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</si>
  <si>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</si>
  <si>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</si>
  <si>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</si>
  <si>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</si>
  <si>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</si>
  <si>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</si>
  <si>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</si>
  <si>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</si>
  <si>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</si>
  <si>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</si>
  <si>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</si>
  <si>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</si>
  <si>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</si>
  <si>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</si>
  <si>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</si>
  <si>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</si>
  <si>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</si>
  <si>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</si>
  <si>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</si>
  <si>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</si>
  <si>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</si>
  <si>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</si>
  <si>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</si>
  <si>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</si>
  <si>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</si>
  <si>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</si>
  <si>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</si>
  <si>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</si>
  <si>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</si>
  <si>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</si>
  <si>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</si>
  <si>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</si>
  <si>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</si>
  <si>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</si>
  <si>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</si>
  <si>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</si>
  <si>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</si>
  <si>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</si>
  <si>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</si>
  <si>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</si>
  <si>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</si>
  <si>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</si>
  <si>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</si>
  <si>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</si>
  <si>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</si>
  <si>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</si>
  <si>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</si>
  <si>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</si>
  <si>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</si>
  <si>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</si>
  <si>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</si>
  <si>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</si>
  <si>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</si>
  <si>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</si>
  <si>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</si>
  <si>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</si>
  <si>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</si>
  <si>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</si>
  <si>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</si>
  <si>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</si>
  <si>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</si>
  <si>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</si>
  <si>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</si>
  <si>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</si>
  <si>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</si>
  <si>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</si>
  <si>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</si>
  <si>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</si>
  <si>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</si>
  <si>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</si>
  <si>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</si>
  <si>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</si>
  <si>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</si>
  <si>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</si>
  <si>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</si>
  <si>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</si>
  <si>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</si>
  <si>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</si>
  <si>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</si>
  <si>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</si>
  <si>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</si>
  <si>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</si>
  <si>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</si>
  <si>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</si>
  <si>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</si>
  <si>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</si>
  <si>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</si>
  <si>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</si>
  <si>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</si>
  <si>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</si>
  <si>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</si>
  <si>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</si>
  <si>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</si>
  <si>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</si>
  <si>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</si>
  <si>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</si>
  <si>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</si>
  <si>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</si>
  <si>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</si>
  <si>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</si>
  <si>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</si>
  <si>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</si>
  <si>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</si>
  <si>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</si>
  <si>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</si>
  <si>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</si>
  <si>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</si>
  <si>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</si>
  <si>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</si>
  <si>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</si>
  <si>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</si>
  <si>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</si>
  <si>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</si>
  <si>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</si>
  <si>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</si>
  <si>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</si>
  <si>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</si>
  <si>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</si>
  <si>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</si>
  <si>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</si>
  <si>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</si>
  <si>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</si>
  <si>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</si>
  <si>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</si>
  <si>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</si>
  <si>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</si>
  <si>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</si>
  <si>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</si>
  <si>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</si>
  <si>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</si>
  <si>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</si>
  <si>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</si>
  <si>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</si>
  <si>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</si>
  <si>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</si>
  <si>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</si>
  <si>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</si>
  <si>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</si>
  <si>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</si>
  <si>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</si>
  <si>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</si>
  <si>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</si>
  <si>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</si>
  <si>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</si>
  <si>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</si>
  <si>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</si>
  <si>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</si>
  <si>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</si>
  <si>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</si>
  <si>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</si>
  <si>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</si>
  <si>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</si>
  <si>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</si>
  <si>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</si>
  <si>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</si>
  <si>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</si>
  <si>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</si>
  <si>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</si>
  <si>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</si>
  <si>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</si>
  <si>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</si>
  <si>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</si>
  <si>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</si>
  <si>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</si>
  <si>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</si>
  <si>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</si>
  <si>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</si>
  <si>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</si>
  <si>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</si>
  <si>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</si>
  <si>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</si>
  <si>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</si>
  <si>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</si>
  <si>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</si>
  <si>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</si>
  <si>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</si>
  <si>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</si>
  <si>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</si>
  <si>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</si>
  <si>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</si>
  <si>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</si>
  <si>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</si>
  <si>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</si>
  <si>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</si>
  <si>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</si>
  <si>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</si>
  <si>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</si>
  <si>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</si>
  <si>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</si>
  <si>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</si>
  <si>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</si>
  <si>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</si>
  <si>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</si>
  <si>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</si>
  <si>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</si>
  <si>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</si>
  <si>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</si>
  <si>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</si>
  <si>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</si>
  <si>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</si>
  <si>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</si>
  <si>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</si>
  <si>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</si>
  <si>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</si>
  <si>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</si>
  <si>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</si>
  <si>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</si>
  <si>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</si>
  <si>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</si>
  <si>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</si>
  <si>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</si>
  <si>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</si>
  <si>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</si>
  <si>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</si>
  <si>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</si>
  <si>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</si>
  <si>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</si>
  <si>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</si>
  <si>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</si>
  <si>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</si>
  <si>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</si>
  <si>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</si>
  <si>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</si>
  <si>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</si>
  <si>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</si>
  <si>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</si>
  <si>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</si>
  <si>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</si>
  <si>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</si>
  <si>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</si>
  <si>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</si>
  <si>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</si>
  <si>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</si>
  <si>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</si>
  <si>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</si>
  <si>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</si>
  <si>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</si>
  <si>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</si>
  <si>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</si>
  <si>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</si>
  <si>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</si>
  <si>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</si>
  <si>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</si>
  <si>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</si>
  <si>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</si>
  <si>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</si>
  <si>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</si>
  <si>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</si>
  <si>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</si>
  <si>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</si>
  <si>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</si>
  <si>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</si>
  <si>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</si>
  <si>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</si>
  <si>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</si>
  <si>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</si>
  <si>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</si>
  <si>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</si>
  <si>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</si>
  <si>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</si>
  <si>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</si>
  <si>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</si>
  <si>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</si>
  <si>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</si>
  <si>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</si>
  <si>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</si>
  <si>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</si>
  <si>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</si>
  <si>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</si>
  <si>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</si>
  <si>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</si>
  <si>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</si>
  <si>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</si>
  <si>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</si>
  <si>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</si>
  <si>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</si>
  <si>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</si>
  <si>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</si>
  <si>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</si>
  <si>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</si>
  <si>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</si>
  <si>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</si>
  <si>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</si>
  <si>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</si>
  <si>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</si>
  <si>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</si>
  <si>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</si>
  <si>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</si>
  <si>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</si>
  <si>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</si>
  <si>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</si>
  <si>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</si>
  <si>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</si>
  <si>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</si>
  <si>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</si>
  <si>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</si>
  <si>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</si>
  <si>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</si>
  <si>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</si>
  <si>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</si>
  <si>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</si>
  <si>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</si>
  <si>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</si>
  <si>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</si>
  <si>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</si>
  <si>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</si>
  <si>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</si>
  <si>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</si>
  <si>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</si>
  <si>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</si>
  <si>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</si>
  <si>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</si>
  <si>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</si>
  <si>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</si>
  <si>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</si>
  <si>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</si>
  <si>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</si>
  <si>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</si>
  <si>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</si>
  <si>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</si>
  <si>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</si>
  <si>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</si>
  <si>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</si>
  <si>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</si>
  <si>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</si>
  <si>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</si>
  <si>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</si>
  <si>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</si>
  <si>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</si>
  <si>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</si>
  <si>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</si>
  <si>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</si>
  <si>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</si>
  <si>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</si>
  <si>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</si>
  <si>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</si>
  <si>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</si>
  <si>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</si>
  <si>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</si>
  <si>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</si>
  <si>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</si>
  <si>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</si>
  <si>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</si>
  <si>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</si>
  <si>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</si>
  <si>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</si>
  <si>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</si>
  <si>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</si>
  <si>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</si>
  <si>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</si>
  <si>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</si>
  <si>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</si>
  <si>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</si>
  <si>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</si>
  <si>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</si>
  <si>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</si>
  <si>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</si>
  <si>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</si>
  <si>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</si>
  <si>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</si>
  <si>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</si>
  <si>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</si>
  <si>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</si>
  <si>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</si>
  <si>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</si>
  <si>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</si>
  <si>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</si>
  <si>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</si>
  <si>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</si>
  <si>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</si>
  <si>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</si>
  <si>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</si>
  <si>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</si>
  <si>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</si>
  <si>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</si>
  <si>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</si>
  <si>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</si>
  <si>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</si>
  <si>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</si>
  <si>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</si>
  <si>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</si>
  <si>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</si>
  <si>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</si>
  <si>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</si>
  <si>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</si>
  <si>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</si>
  <si>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</si>
  <si>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</si>
  <si>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</si>
  <si>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</si>
  <si>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</si>
  <si>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</si>
  <si>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</si>
  <si>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</si>
  <si>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</si>
  <si>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</si>
  <si>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</si>
  <si>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</si>
  <si>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</si>
  <si>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</si>
  <si>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</si>
  <si>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</si>
  <si>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</si>
  <si>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</si>
  <si>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</si>
  <si>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</si>
  <si>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</si>
  <si>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</si>
  <si>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</si>
  <si>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</si>
  <si>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</si>
  <si>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</si>
  <si>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</si>
  <si>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</si>
  <si>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</si>
  <si>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</si>
  <si>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</si>
  <si>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</si>
  <si>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</si>
  <si>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</si>
  <si>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</si>
  <si>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</si>
  <si>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</si>
  <si>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</si>
  <si>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</si>
  <si>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</si>
  <si>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</si>
  <si>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</si>
  <si>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</si>
  <si>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</si>
  <si>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</si>
  <si>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</si>
  <si>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</si>
  <si>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</si>
  <si>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</si>
  <si>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</si>
  <si>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</si>
  <si>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</si>
  <si>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</si>
  <si>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</si>
  <si>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</si>
  <si>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</si>
  <si>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</si>
  <si>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</si>
  <si>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</si>
  <si>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</si>
  <si>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</si>
  <si>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</si>
  <si>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</si>
  <si>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</si>
  <si>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</si>
  <si>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</si>
  <si>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</si>
  <si>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</si>
  <si>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</si>
  <si>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</si>
  <si>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</si>
  <si>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</si>
  <si>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</si>
  <si>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</si>
  <si>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</si>
  <si>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</si>
  <si>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</si>
  <si>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</si>
  <si>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</si>
  <si>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</si>
  <si>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</si>
  <si>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</si>
  <si>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</si>
  <si>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</si>
  <si>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</si>
  <si>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</si>
  <si>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</si>
  <si>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</si>
  <si>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</si>
  <si>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</si>
  <si>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</si>
  <si>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</si>
  <si>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</si>
  <si>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</si>
  <si>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</si>
  <si>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</si>
  <si>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</si>
  <si>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</si>
  <si>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</si>
  <si>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</si>
  <si>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</si>
  <si>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</si>
  <si>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</si>
  <si>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</si>
  <si>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</si>
  <si>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</si>
  <si>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</si>
  <si>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</si>
  <si>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</si>
  <si>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</si>
  <si>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</si>
  <si>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</si>
  <si>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</si>
  <si>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</si>
  <si>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</si>
  <si>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</si>
  <si>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</si>
  <si>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</si>
  <si>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</si>
  <si>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</si>
  <si>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</si>
  <si>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</si>
  <si>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</si>
  <si>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</si>
  <si>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</si>
  <si>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</si>
  <si>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</si>
  <si>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</si>
  <si>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</si>
  <si>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</si>
  <si>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</si>
  <si>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</si>
  <si>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</si>
  <si>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</si>
  <si>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</si>
  <si>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</si>
  <si>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</si>
  <si>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</si>
  <si>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</si>
  <si>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</si>
  <si>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</si>
  <si>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</si>
  <si>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</si>
  <si>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</si>
  <si>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</si>
  <si>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</si>
  <si>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</si>
  <si>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</si>
  <si>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</si>
  <si>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</si>
  <si>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</si>
  <si>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</si>
  <si>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</si>
  <si>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</si>
  <si>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</si>
  <si>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</si>
  <si>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</si>
  <si>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</si>
  <si>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</si>
  <si>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</si>
  <si>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</si>
  <si>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</si>
  <si>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</si>
  <si>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</si>
  <si>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</si>
  <si>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</si>
  <si>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</si>
  <si>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</si>
  <si>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</si>
  <si>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</si>
  <si>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</si>
  <si>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</si>
  <si>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</si>
  <si>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</si>
  <si>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</si>
  <si>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</si>
  <si>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</si>
  <si>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</si>
  <si>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</si>
  <si>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</si>
  <si>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</si>
  <si>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</si>
  <si>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</si>
  <si>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</si>
  <si>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</si>
  <si>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</si>
  <si>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</si>
  <si>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</si>
  <si>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</si>
  <si>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</si>
  <si>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</si>
  <si>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</si>
  <si>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</si>
  <si>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</si>
  <si>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</si>
  <si>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</si>
  <si>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</si>
  <si>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</si>
  <si>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</si>
  <si>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</si>
  <si>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</si>
  <si>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</si>
  <si>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</si>
  <si>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</si>
  <si>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</si>
  <si>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</si>
  <si>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</si>
  <si>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</si>
  <si>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</si>
  <si>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</si>
  <si>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</si>
  <si>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</si>
  <si>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</si>
  <si>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</si>
  <si>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</si>
  <si>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</si>
  <si>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</si>
  <si>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</si>
  <si>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</si>
  <si>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</si>
  <si>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</si>
  <si>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</si>
  <si>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</si>
  <si>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</si>
  <si>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</si>
  <si>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</si>
  <si>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</si>
  <si>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</si>
  <si>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</si>
  <si>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</si>
  <si>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</si>
  <si>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</si>
  <si>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</si>
  <si>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</si>
  <si>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</si>
  <si>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</si>
  <si>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</si>
  <si>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</si>
  <si>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</si>
  <si>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</si>
  <si>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</si>
  <si>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</si>
  <si>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</si>
  <si>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</si>
  <si>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</si>
  <si>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</si>
  <si>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</si>
  <si>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</si>
  <si>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</si>
  <si>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</si>
  <si>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</si>
  <si>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</si>
  <si>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</si>
  <si>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</si>
  <si>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</si>
  <si>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</si>
  <si>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</si>
  <si>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</si>
  <si>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</si>
  <si>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</si>
  <si>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</si>
  <si>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</si>
  <si>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</si>
  <si>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</si>
  <si>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</si>
  <si>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</si>
  <si>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</si>
  <si>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</si>
  <si>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</si>
  <si>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</si>
  <si>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</si>
  <si>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</si>
  <si>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</si>
  <si>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</si>
  <si>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</si>
  <si>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</si>
  <si>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</si>
  <si>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</si>
  <si>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</si>
  <si>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</si>
  <si>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</si>
  <si>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</si>
  <si>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</si>
  <si>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</si>
  <si>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</si>
  <si>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</si>
  <si>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</si>
  <si>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</si>
  <si>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</si>
  <si>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</si>
  <si>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</si>
  <si>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</si>
  <si>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</si>
  <si>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</si>
  <si>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</si>
  <si>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</si>
  <si>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</si>
  <si>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</si>
  <si>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</si>
  <si>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</si>
  <si>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</si>
  <si>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</si>
  <si>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</si>
  <si>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</si>
  <si>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</si>
  <si>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</si>
  <si>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</si>
  <si>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</si>
  <si>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</si>
  <si>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</si>
  <si>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</si>
  <si>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</si>
  <si>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</si>
  <si>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</si>
  <si>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</si>
  <si>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</si>
  <si>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</si>
  <si>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</si>
  <si>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</si>
  <si>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</si>
  <si>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</si>
  <si>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</si>
  <si>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</si>
  <si>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</si>
  <si>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</si>
  <si>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</si>
  <si>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</si>
  <si>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</si>
  <si>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</si>
  <si>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</si>
  <si>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</si>
  <si>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</si>
  <si>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</si>
  <si>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</si>
  <si>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</si>
  <si>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</si>
  <si>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</si>
  <si>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</si>
  <si>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</si>
  <si>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</si>
  <si>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</si>
  <si>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</si>
  <si>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</si>
  <si>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</si>
  <si>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</si>
  <si>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</si>
  <si>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</si>
  <si>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</si>
  <si>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</si>
  <si>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</si>
  <si>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</si>
  <si>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</si>
  <si>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</si>
  <si>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</si>
  <si>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</si>
  <si>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</si>
  <si>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</si>
  <si>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</si>
  <si>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</si>
  <si>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</si>
  <si>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</si>
  <si>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</si>
  <si>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</si>
  <si>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</si>
  <si>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</si>
  <si>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</si>
  <si>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</si>
  <si>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</si>
  <si>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</si>
  <si>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</si>
  <si>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</si>
  <si>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</si>
  <si>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</si>
  <si>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</si>
  <si>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</si>
  <si>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</si>
  <si>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</si>
  <si>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</si>
  <si>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</si>
  <si>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</si>
  <si>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</si>
  <si>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</si>
  <si>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</si>
  <si>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</si>
  <si>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</si>
  <si>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</si>
  <si>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</si>
  <si>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</si>
  <si>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</si>
  <si>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</si>
  <si>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</si>
  <si>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</si>
  <si>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</si>
  <si>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</si>
  <si>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</si>
  <si>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</si>
  <si>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</si>
  <si>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</si>
  <si>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</si>
  <si>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</si>
  <si>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</si>
  <si>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</si>
  <si>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</si>
  <si>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</si>
  <si>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</si>
  <si>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</si>
  <si>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</si>
  <si>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</si>
  <si>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</si>
  <si>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</si>
  <si>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</si>
  <si>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</si>
  <si>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</si>
  <si>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</si>
  <si>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</si>
  <si>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</si>
  <si>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</si>
  <si>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</si>
  <si>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</si>
  <si>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</si>
  <si>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</si>
  <si>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</si>
  <si>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</si>
  <si>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</si>
  <si>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</si>
  <si>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</si>
  <si>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</si>
  <si>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</si>
  <si>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</si>
  <si>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</si>
  <si>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</si>
  <si>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</si>
  <si>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</si>
  <si>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</si>
  <si>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</si>
  <si>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</si>
  <si>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</si>
  <si>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</si>
  <si>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</si>
  <si>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</si>
  <si>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</si>
  <si>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</si>
  <si>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</si>
  <si>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</si>
  <si>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</si>
  <si>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</si>
  <si>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</si>
  <si>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</si>
  <si>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</si>
  <si>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</si>
  <si>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</si>
  <si>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</si>
  <si>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</si>
  <si>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</si>
  <si>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</si>
  <si>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</si>
  <si>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</si>
  <si>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</si>
  <si>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</si>
  <si>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</si>
  <si>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</si>
  <si>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</si>
  <si>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</si>
  <si>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</si>
  <si>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</si>
  <si>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</si>
  <si>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</si>
  <si>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</si>
  <si>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</si>
  <si>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</si>
  <si>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</si>
  <si>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</si>
  <si>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</si>
  <si>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</si>
  <si>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</si>
  <si>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</si>
  <si>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</si>
  <si>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</si>
  <si>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</si>
  <si>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</si>
  <si>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</si>
  <si>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</si>
  <si>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</si>
  <si>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</si>
  <si>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</si>
  <si>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</si>
  <si>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</si>
  <si>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</si>
  <si>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</si>
  <si>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</si>
  <si>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</si>
  <si>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</si>
  <si>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</si>
  <si>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</si>
  <si>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</si>
  <si>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</si>
  <si>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</si>
  <si>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</si>
  <si>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</si>
  <si>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</si>
  <si>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</si>
  <si>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</si>
  <si>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</si>
  <si>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</si>
  <si>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</si>
  <si>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</si>
  <si>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</si>
  <si>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</si>
  <si>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</si>
  <si>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</si>
  <si>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</si>
  <si>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</si>
  <si>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</si>
  <si>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</si>
  <si>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</si>
  <si>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</si>
  <si>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</si>
  <si>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</si>
  <si>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</si>
  <si>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</si>
  <si>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</si>
  <si>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</si>
  <si>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</si>
  <si>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</si>
  <si>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</si>
  <si>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</si>
  <si>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</si>
  <si>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</si>
  <si>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</si>
  <si>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</si>
  <si>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</si>
  <si>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</si>
  <si>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</si>
  <si>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</si>
  <si>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</si>
  <si>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</si>
  <si>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</si>
  <si>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</si>
  <si>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</si>
  <si>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</si>
  <si>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</si>
  <si>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</si>
  <si>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</si>
  <si>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</si>
  <si>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</si>
  <si>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</si>
  <si>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</si>
  <si>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</si>
  <si>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</si>
  <si>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</si>
  <si>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</si>
  <si>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</si>
  <si>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</si>
  <si>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</si>
  <si>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</si>
  <si>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</si>
  <si>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</si>
  <si>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</si>
  <si>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</si>
  <si>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</si>
  <si>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</si>
  <si>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</si>
  <si>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</si>
  <si>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</si>
  <si>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</si>
  <si>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</si>
  <si>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</si>
  <si>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</si>
  <si>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</si>
  <si>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</si>
  <si>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</si>
  <si>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</si>
  <si>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</si>
  <si>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</si>
  <si>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</si>
  <si>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</si>
  <si>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</si>
  <si>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</si>
  <si>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</si>
  <si>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</si>
  <si>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</si>
  <si>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</si>
  <si>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</si>
  <si>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</si>
  <si>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</si>
  <si>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</si>
  <si>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</si>
  <si>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</si>
  <si>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</si>
  <si>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</si>
  <si>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</si>
  <si>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</si>
  <si>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</si>
  <si>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</si>
  <si>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</si>
  <si>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</si>
  <si>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</si>
  <si>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</si>
  <si>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</si>
  <si>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</si>
  <si>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</si>
  <si>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</si>
  <si>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</si>
  <si>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</si>
  <si>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</si>
  <si>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</si>
  <si>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</si>
  <si>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</si>
  <si>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</si>
  <si>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</si>
  <si>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</si>
  <si>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</si>
  <si>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</si>
  <si>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</si>
  <si>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</si>
  <si>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</si>
  <si>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</si>
  <si>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</si>
  <si>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</si>
  <si>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</si>
  <si>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</si>
  <si>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</si>
  <si>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</si>
  <si>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</si>
  <si>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</si>
  <si>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</si>
  <si>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</si>
  <si>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</si>
  <si>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</si>
  <si>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</si>
  <si>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</si>
  <si>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</si>
  <si>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</si>
  <si>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</si>
  <si>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</si>
  <si>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</si>
  <si>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</si>
  <si>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</si>
  <si>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</si>
  <si>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</si>
  <si>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</si>
  <si>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</si>
  <si>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</si>
  <si>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</si>
  <si>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</si>
  <si>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</si>
  <si>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</si>
  <si>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</si>
  <si>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</si>
  <si>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</si>
  <si>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</si>
  <si>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</si>
  <si>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</si>
  <si>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</si>
  <si>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</si>
  <si>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</si>
  <si>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</si>
  <si>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</si>
  <si>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</si>
  <si>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</si>
  <si>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</si>
  <si>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</si>
  <si>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</si>
  <si>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</si>
  <si>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</si>
  <si>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</si>
  <si>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</si>
  <si>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</si>
  <si>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</si>
  <si>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</si>
  <si>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</si>
  <si>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</si>
  <si>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</si>
  <si>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</si>
  <si>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</si>
  <si>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</si>
  <si>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</si>
  <si>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</si>
  <si>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</si>
  <si>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</si>
  <si>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</si>
  <si>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</si>
  <si>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</si>
  <si>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</si>
  <si>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</si>
  <si>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</si>
  <si>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</si>
  <si>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</si>
  <si>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</si>
  <si>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</si>
  <si>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</si>
  <si>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</si>
  <si>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</si>
  <si>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</si>
  <si>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</si>
  <si>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</si>
  <si>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</si>
  <si>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</si>
  <si>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</si>
  <si>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</si>
  <si>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</si>
  <si>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</si>
  <si>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</si>
  <si>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</si>
  <si>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</si>
  <si>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</si>
  <si>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</si>
  <si>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</si>
  <si>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</si>
  <si>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</si>
  <si>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</si>
  <si>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</si>
  <si>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</si>
  <si>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</si>
  <si>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</si>
  <si>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</si>
  <si>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</si>
  <si>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</si>
  <si>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</si>
  <si>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</si>
  <si>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</si>
  <si>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</si>
  <si>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</si>
  <si>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</si>
  <si>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</si>
  <si>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</si>
  <si>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</si>
  <si>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</si>
  <si>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</si>
  <si>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</si>
  <si>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</si>
  <si>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</si>
  <si>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</si>
  <si>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</si>
  <si>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</si>
  <si>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</si>
  <si>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</si>
  <si>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</si>
  <si>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</si>
  <si>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</si>
  <si>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</si>
  <si>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</si>
  <si>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</si>
  <si>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</si>
  <si>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</si>
  <si>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</si>
  <si>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</si>
  <si>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</si>
  <si>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</si>
  <si>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</si>
  <si>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</si>
  <si>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</si>
  <si>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</si>
  <si>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</si>
  <si>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</si>
  <si>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</si>
  <si>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</si>
  <si>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</si>
  <si>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</si>
  <si>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</si>
  <si>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</si>
  <si>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</si>
  <si>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</si>
  <si>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</si>
  <si>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</si>
  <si>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</si>
  <si>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</si>
  <si>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</si>
  <si>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</si>
  <si>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</si>
  <si>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</si>
  <si>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</si>
  <si>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</si>
  <si>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</si>
  <si>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</si>
  <si>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</si>
  <si>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</si>
  <si>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</si>
  <si>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</si>
  <si>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</si>
  <si>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</si>
  <si>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</si>
  <si>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</si>
  <si>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</si>
  <si>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</si>
  <si>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</si>
  <si>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</si>
  <si>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</si>
  <si>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</si>
  <si>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</si>
  <si>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</si>
  <si>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</si>
  <si>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</si>
  <si>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</si>
  <si>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</si>
  <si>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</si>
  <si>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</si>
  <si>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</si>
  <si>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</si>
  <si>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</si>
  <si>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</si>
  <si>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</si>
  <si>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</si>
  <si>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</si>
  <si>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</si>
  <si>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</si>
  <si>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</si>
  <si>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</si>
  <si>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</si>
  <si>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</si>
  <si>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</si>
  <si>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</si>
  <si>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</si>
  <si>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</si>
  <si>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</si>
  <si>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</si>
  <si>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</si>
  <si>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</si>
  <si>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</si>
  <si>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</si>
  <si>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</si>
  <si>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</si>
  <si>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</si>
  <si>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</si>
  <si>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</si>
  <si>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</si>
  <si>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</si>
  <si>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</si>
  <si>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</si>
  <si>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</si>
  <si>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</si>
  <si>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</si>
  <si>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</si>
  <si>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</si>
  <si>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</si>
  <si>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</si>
  <si>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</si>
  <si>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</si>
  <si>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</si>
  <si>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</si>
  <si>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</si>
  <si>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</si>
  <si>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</si>
  <si>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</si>
  <si>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</si>
  <si>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</si>
  <si>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</si>
  <si>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</si>
  <si>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</si>
  <si>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</si>
  <si>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</si>
  <si>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</si>
  <si>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</si>
  <si>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</si>
  <si>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</si>
  <si>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</si>
  <si>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</si>
  <si>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</si>
  <si>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</si>
  <si>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</si>
  <si>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</si>
  <si>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</si>
  <si>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</si>
  <si>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</si>
  <si>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</si>
  <si>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</si>
  <si>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</si>
  <si>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</si>
  <si>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</si>
  <si>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</si>
  <si>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</si>
  <si>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</si>
  <si>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</si>
  <si>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</si>
  <si>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</si>
  <si>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</si>
  <si>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</si>
  <si>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</si>
  <si>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</si>
  <si>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</si>
  <si>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</si>
  <si>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</si>
  <si>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</si>
  <si>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</si>
  <si>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</si>
  <si>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</si>
  <si>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</si>
  <si>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</si>
  <si>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</si>
  <si>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</si>
  <si>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</si>
  <si>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</si>
  <si>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</si>
  <si>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</si>
  <si>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</si>
  <si>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</si>
  <si>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</si>
  <si>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</si>
  <si>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</si>
  <si>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</si>
  <si>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</si>
  <si>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</si>
  <si>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</si>
  <si>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</si>
  <si>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</si>
  <si>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</si>
  <si>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</si>
  <si>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</si>
  <si>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</si>
  <si>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</si>
  <si>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</si>
  <si>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</si>
  <si>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</si>
  <si>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</si>
  <si>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</si>
  <si>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</si>
  <si>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</si>
  <si>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</si>
  <si>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</si>
  <si>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</si>
  <si>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</si>
  <si>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</si>
  <si>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</si>
  <si>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</si>
  <si>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</si>
  <si>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</si>
  <si>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</si>
  <si>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</si>
  <si>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</si>
  <si>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</si>
  <si>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</si>
  <si>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</si>
  <si>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</si>
  <si>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</si>
  <si>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</si>
  <si>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</si>
  <si>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</si>
  <si>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</si>
  <si>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</si>
  <si>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</si>
  <si>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</si>
  <si>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</si>
  <si>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</si>
  <si>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</si>
  <si>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</si>
  <si>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</si>
  <si>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</si>
  <si>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</si>
  <si>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</si>
  <si>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</si>
  <si>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</si>
  <si>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</si>
  <si>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</si>
  <si>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</si>
  <si>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</si>
  <si>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</si>
  <si>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</si>
  <si>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</si>
  <si>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</si>
  <si>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</si>
  <si>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</si>
  <si>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</si>
  <si>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</si>
  <si>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</si>
  <si>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</si>
  <si>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</si>
  <si>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</si>
  <si>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</si>
  <si>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</si>
  <si>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</si>
  <si>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</si>
  <si>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</si>
  <si>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</si>
  <si>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</si>
  <si>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</si>
  <si>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</si>
  <si>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</si>
  <si>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</si>
  <si>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</si>
  <si>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</si>
  <si>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</si>
  <si>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</si>
  <si>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</si>
  <si>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</si>
  <si>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</si>
  <si>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</si>
  <si>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</si>
  <si>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</si>
  <si>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</si>
  <si>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</si>
  <si>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</si>
  <si>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</si>
  <si>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</si>
  <si>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</si>
  <si>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</si>
  <si>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</si>
  <si>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</si>
  <si>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</si>
  <si>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</si>
  <si>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</si>
  <si>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</si>
  <si>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</si>
  <si>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</si>
  <si>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</si>
  <si>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</si>
  <si>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</si>
  <si>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</si>
  <si>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</si>
  <si>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</si>
  <si>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</si>
  <si>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</si>
  <si>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</si>
  <si>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</si>
  <si>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</si>
  <si>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</si>
  <si>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</si>
  <si>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</si>
  <si>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</si>
  <si>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</si>
  <si>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</si>
  <si>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</si>
  <si>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</si>
  <si>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</si>
  <si>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</si>
  <si>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</si>
  <si>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</si>
  <si>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</si>
  <si>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</si>
  <si>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</si>
  <si>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</si>
  <si>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</si>
  <si>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</si>
  <si>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</si>
  <si>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</si>
  <si>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</si>
  <si>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</si>
  <si>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</si>
  <si>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</si>
  <si>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</si>
  <si>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</si>
  <si>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</si>
  <si>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</si>
  <si>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</si>
  <si>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</si>
  <si>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</si>
  <si>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</si>
  <si>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</si>
  <si>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</si>
  <si>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</si>
  <si>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</si>
  <si>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</si>
  <si>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</si>
  <si>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</si>
  <si>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</si>
  <si>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</si>
  <si>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</si>
  <si>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</si>
  <si>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</si>
  <si>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</si>
  <si>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</si>
  <si>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</si>
  <si>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</si>
  <si>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</si>
  <si>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</si>
  <si>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</si>
  <si>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</si>
  <si>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</si>
  <si>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</si>
  <si>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</si>
  <si>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</si>
  <si>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</si>
  <si>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</si>
  <si>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</si>
  <si>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</si>
  <si>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</si>
  <si>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</si>
  <si>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</si>
  <si>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</si>
  <si>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</si>
  <si>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</si>
  <si>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</si>
  <si>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</si>
  <si>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</si>
  <si>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</si>
  <si>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</si>
  <si>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</si>
  <si>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</si>
  <si>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</si>
  <si>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</si>
  <si>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</si>
  <si>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</si>
  <si>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</si>
  <si>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</si>
  <si>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</si>
  <si>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</si>
  <si>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</si>
  <si>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</si>
  <si>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</si>
  <si>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</si>
  <si>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</si>
  <si>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</si>
  <si>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</si>
  <si>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</si>
  <si>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</si>
  <si>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</si>
  <si>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</si>
  <si>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</si>
  <si>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</si>
  <si>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</si>
  <si>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</si>
  <si>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</si>
  <si>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</si>
  <si>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</si>
  <si>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</si>
  <si>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</si>
  <si>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</si>
  <si>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</si>
  <si>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</si>
  <si>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</si>
  <si>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</si>
  <si>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</si>
  <si>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</si>
  <si>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</si>
  <si>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</si>
  <si>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</si>
  <si>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</si>
  <si>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</si>
  <si>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</si>
  <si>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</si>
  <si>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</si>
  <si>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</si>
  <si>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</si>
  <si>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</si>
  <si>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</si>
  <si>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</si>
  <si>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</si>
  <si>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</si>
  <si>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</si>
  <si>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</si>
  <si>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</si>
  <si>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</si>
  <si>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</si>
  <si>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</si>
  <si>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</si>
  <si>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</si>
  <si>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</si>
  <si>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</si>
  <si>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</si>
  <si>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</si>
  <si>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</si>
  <si>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</si>
  <si>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</si>
  <si>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</si>
  <si>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</si>
  <si>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</si>
  <si>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</si>
  <si>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</si>
  <si>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</si>
  <si>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</si>
  <si>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</si>
  <si>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</si>
  <si>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</si>
  <si>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</si>
  <si>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</si>
  <si>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</si>
  <si>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</si>
  <si>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</si>
  <si>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</si>
  <si>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</si>
  <si>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</si>
  <si>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</si>
  <si>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</si>
  <si>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</si>
  <si>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</si>
  <si>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</si>
  <si>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</si>
  <si>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</si>
  <si>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</si>
  <si>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</si>
  <si>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</si>
  <si>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</si>
  <si>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</si>
  <si>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</si>
  <si>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</si>
  <si>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</si>
  <si>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</si>
  <si>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</si>
  <si>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</si>
  <si>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</si>
  <si>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</si>
  <si>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</si>
  <si>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</si>
  <si>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</si>
  <si>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</si>
  <si>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</si>
  <si>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</si>
  <si>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</si>
  <si>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</si>
  <si>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</si>
  <si>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</si>
  <si>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</si>
  <si>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</si>
  <si>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</si>
  <si>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</si>
  <si>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</si>
  <si>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</si>
  <si>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</si>
  <si>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</si>
  <si>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</si>
  <si>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</si>
  <si>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</si>
  <si>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</si>
  <si>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</si>
  <si>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</si>
  <si>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</si>
  <si>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</si>
  <si>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</si>
  <si>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</si>
  <si>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</si>
  <si>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</si>
  <si>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</si>
  <si>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</si>
  <si>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</si>
  <si>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</si>
  <si>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</si>
  <si>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</si>
  <si>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</si>
  <si>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</si>
  <si>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</si>
  <si>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</si>
  <si>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</si>
  <si>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</si>
  <si>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</si>
  <si>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</si>
  <si>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</si>
  <si>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</si>
  <si>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</si>
  <si>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</si>
  <si>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</si>
  <si>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</si>
  <si>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</si>
  <si>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</si>
  <si>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</si>
  <si>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</si>
  <si>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</si>
  <si>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</si>
  <si>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</si>
  <si>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</si>
  <si>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</si>
  <si>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</si>
  <si>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</si>
  <si>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</si>
  <si>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</si>
  <si>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</si>
  <si>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</si>
  <si>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</si>
  <si>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</si>
  <si>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</si>
  <si>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</si>
  <si>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</si>
  <si>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</si>
  <si>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</si>
  <si>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</si>
  <si>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</si>
  <si>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</si>
  <si>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</si>
  <si>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</si>
  <si>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</si>
  <si>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</si>
  <si>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</si>
  <si>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</si>
  <si>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</si>
  <si>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</si>
  <si>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</si>
  <si>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</si>
  <si>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</si>
  <si>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</si>
  <si>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</si>
  <si>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</si>
  <si>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</si>
  <si>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</si>
  <si>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</si>
  <si>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</si>
  <si>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</si>
  <si>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</si>
  <si>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</si>
  <si>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</si>
  <si>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</si>
  <si>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</si>
  <si>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</si>
  <si>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</si>
  <si>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</si>
  <si>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</si>
  <si>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</si>
  <si>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</si>
  <si>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</si>
  <si>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</si>
  <si>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</si>
  <si>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</si>
  <si>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</si>
  <si>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</si>
  <si>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</si>
  <si>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</si>
  <si>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</si>
  <si>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</si>
  <si>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</si>
  <si>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</si>
  <si>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</si>
  <si>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</si>
  <si>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</si>
  <si>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</si>
  <si>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</si>
  <si>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</si>
  <si>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</si>
  <si>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</si>
  <si>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</si>
  <si>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</si>
  <si>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</si>
  <si>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</si>
  <si>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</si>
  <si>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</si>
  <si>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</si>
  <si>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</si>
  <si>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</si>
  <si>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</si>
  <si>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</si>
  <si>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</si>
  <si>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</si>
  <si>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</si>
  <si>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</si>
  <si>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</si>
  <si>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</si>
  <si>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</si>
  <si>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</si>
  <si>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</si>
  <si>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</si>
  <si>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</si>
  <si>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</si>
  <si>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</si>
  <si>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</si>
  <si>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</si>
  <si>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</si>
  <si>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</si>
  <si>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</si>
  <si>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</si>
  <si>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</si>
  <si>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</si>
  <si>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</si>
  <si>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</si>
  <si>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</si>
  <si>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</si>
  <si>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</si>
  <si>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</si>
  <si>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</si>
  <si>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</si>
  <si>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</si>
  <si>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</si>
  <si>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</si>
  <si>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</si>
  <si>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</si>
  <si>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</si>
  <si>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</si>
  <si>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</si>
  <si>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</si>
  <si>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</si>
  <si>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</si>
  <si>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</si>
  <si>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</si>
  <si>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</si>
  <si>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</si>
  <si>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</si>
  <si>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</si>
  <si>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</si>
  <si>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</si>
  <si>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</si>
  <si>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</si>
  <si>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</si>
  <si>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</si>
  <si>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</si>
  <si>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</si>
  <si>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</si>
  <si>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</si>
  <si>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</si>
  <si>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</si>
  <si>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</si>
  <si>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</si>
  <si>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</si>
  <si>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</si>
  <si>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</si>
  <si>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</si>
  <si>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</si>
  <si>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</si>
  <si>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</si>
  <si>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</si>
  <si>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</si>
  <si>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</si>
  <si>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</si>
  <si>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</si>
  <si>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</si>
  <si>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</si>
  <si>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</si>
  <si>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</si>
  <si>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</si>
  <si>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</si>
  <si>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</si>
  <si>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</si>
  <si>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</si>
  <si>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</si>
  <si>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</si>
  <si>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</si>
  <si>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</si>
  <si>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</si>
  <si>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</si>
  <si>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</si>
  <si>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</si>
  <si>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</si>
  <si>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</si>
  <si>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</si>
  <si>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</si>
  <si>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</si>
  <si>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</si>
  <si>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</si>
  <si>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</si>
  <si>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</si>
  <si>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</si>
  <si>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</si>
  <si>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</si>
  <si>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</si>
  <si>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</si>
  <si>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</si>
  <si>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</si>
  <si>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</si>
  <si>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</si>
  <si>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</si>
  <si>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</si>
  <si>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</si>
  <si>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</si>
  <si>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</si>
  <si>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</si>
  <si>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</si>
  <si>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</si>
  <si>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</si>
  <si>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</si>
  <si>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</si>
  <si>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</si>
  <si>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</si>
  <si>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</si>
  <si>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</si>
  <si>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</si>
  <si>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</si>
  <si>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</si>
  <si>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</si>
  <si>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</si>
  <si>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</si>
  <si>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</si>
  <si>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</si>
  <si>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</si>
  <si>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</si>
  <si>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</si>
  <si>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</si>
  <si>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</si>
  <si>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</si>
  <si>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</si>
  <si>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</si>
  <si>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</si>
  <si>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</si>
  <si>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</si>
  <si>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</si>
  <si>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</si>
  <si>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</si>
  <si>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</si>
  <si>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</si>
  <si>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</si>
  <si>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</si>
  <si>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</si>
  <si>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</si>
  <si>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</si>
  <si>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</si>
  <si>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</si>
  <si>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</si>
  <si>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</si>
  <si>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</si>
  <si>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</si>
  <si>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</si>
  <si>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</si>
  <si>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</si>
  <si>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</si>
  <si>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</si>
  <si>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</si>
  <si>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</si>
  <si>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</si>
  <si>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</si>
  <si>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</si>
  <si>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</si>
  <si>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</si>
  <si>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</si>
  <si>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</si>
  <si>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</si>
  <si>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</si>
  <si>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</si>
  <si>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</si>
  <si>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</si>
  <si>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</si>
  <si>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</si>
  <si>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</si>
  <si>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</si>
  <si>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</si>
  <si>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</si>
  <si>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</si>
  <si>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</si>
  <si>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</si>
  <si>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</si>
  <si>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</si>
  <si>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</si>
  <si>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</si>
  <si>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</si>
  <si>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</si>
  <si>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</si>
  <si>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</si>
  <si>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</si>
  <si>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</si>
  <si>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</si>
  <si>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</si>
  <si>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</si>
  <si>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</si>
  <si>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</si>
  <si>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</si>
  <si>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</si>
  <si>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</si>
  <si>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</si>
  <si>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</si>
  <si>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</si>
  <si>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</si>
  <si>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</si>
  <si>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</si>
  <si>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</si>
  <si>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</si>
  <si>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</si>
  <si>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</si>
  <si>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</si>
  <si>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</si>
  <si>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</si>
  <si>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</si>
  <si>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</si>
  <si>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</si>
  <si>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</si>
  <si>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</si>
  <si>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</si>
  <si>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</si>
  <si>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</si>
  <si>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</si>
  <si>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</si>
  <si>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</si>
  <si>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</si>
  <si>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</si>
  <si>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</si>
  <si>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</si>
  <si>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</si>
  <si>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</si>
  <si>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</si>
  <si>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</si>
  <si>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</si>
  <si>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</si>
  <si>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</si>
  <si>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</si>
  <si>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</si>
  <si>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</si>
  <si>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</si>
  <si>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</si>
  <si>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</si>
  <si>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</si>
  <si>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</si>
  <si>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</si>
  <si>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</si>
  <si>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</si>
  <si>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</si>
  <si>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</si>
  <si>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</si>
  <si>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</si>
  <si>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</si>
  <si>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</si>
  <si>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</si>
  <si>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</si>
  <si>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</si>
  <si>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</si>
  <si>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</si>
  <si>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</si>
  <si>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</si>
  <si>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</si>
  <si>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</si>
  <si>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</si>
  <si>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</si>
  <si>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</si>
  <si>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</si>
  <si>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</si>
  <si>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</si>
  <si>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</si>
  <si>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</si>
  <si>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</si>
  <si>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</si>
  <si>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</si>
  <si>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</si>
  <si>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</si>
  <si>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</si>
  <si>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</si>
  <si>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</si>
  <si>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</si>
  <si>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</si>
  <si>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</si>
  <si>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</si>
  <si>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</si>
  <si>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</si>
  <si>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</si>
  <si>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</si>
  <si>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</si>
  <si>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</si>
  <si>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</si>
  <si>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</si>
  <si>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</si>
  <si>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</si>
  <si>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</si>
  <si>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</si>
  <si>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</si>
  <si>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</si>
  <si>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</si>
  <si>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</si>
  <si>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</si>
  <si>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</si>
  <si>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</si>
  <si>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</si>
  <si>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</si>
  <si>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</si>
  <si>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</si>
  <si>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</si>
  <si>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</si>
  <si>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</si>
  <si>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</si>
  <si>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</si>
  <si>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</si>
  <si>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</si>
  <si>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</si>
  <si>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</si>
  <si>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</si>
  <si>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</si>
  <si>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</si>
  <si>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</si>
  <si>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</si>
  <si>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</si>
  <si>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</si>
  <si>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</si>
  <si>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</si>
  <si>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</si>
  <si>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</si>
  <si>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</si>
  <si>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</si>
  <si>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</si>
  <si>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</si>
  <si>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</si>
  <si>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</si>
  <si>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</si>
  <si>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</si>
  <si>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</si>
  <si>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</si>
  <si>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</si>
  <si>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</si>
  <si>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</si>
  <si>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</si>
  <si>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</si>
  <si>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</si>
  <si>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</si>
  <si>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</si>
  <si>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</si>
  <si>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</si>
  <si>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</si>
  <si>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</si>
  <si>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</si>
  <si>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</si>
  <si>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</si>
  <si>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</si>
  <si>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</si>
  <si>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</si>
  <si>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</si>
  <si>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</si>
  <si>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</si>
  <si>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</si>
  <si>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</si>
  <si>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</si>
  <si>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</si>
  <si>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</si>
  <si>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</si>
  <si>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</si>
  <si>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</si>
  <si>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</si>
  <si>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</si>
  <si>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</si>
  <si>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</si>
  <si>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</si>
  <si>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</si>
  <si>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</si>
  <si>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</si>
  <si>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</si>
  <si>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</si>
  <si>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</si>
  <si>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</si>
  <si>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</si>
  <si>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</si>
  <si>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</si>
  <si>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</si>
  <si>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</si>
  <si>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</si>
  <si>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</si>
  <si>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</si>
  <si>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</si>
  <si>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</si>
  <si>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</si>
  <si>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</si>
  <si>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</si>
  <si>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</si>
  <si>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</si>
  <si>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</si>
  <si>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</si>
  <si>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</si>
  <si>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</si>
  <si>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</si>
  <si>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</si>
  <si>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</si>
  <si>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</si>
  <si>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</si>
  <si>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</si>
  <si>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</si>
  <si>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</si>
  <si>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</si>
  <si>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</si>
  <si>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</si>
  <si>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</si>
  <si>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</si>
  <si>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</si>
  <si>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</si>
  <si>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</si>
  <si>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</si>
  <si>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</si>
  <si>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</si>
  <si>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</si>
  <si>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</si>
  <si>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</si>
  <si>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</si>
  <si>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</si>
  <si>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</si>
  <si>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</si>
  <si>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</si>
  <si>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</si>
  <si>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</si>
  <si>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</si>
  <si>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</si>
  <si>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</si>
  <si>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</si>
  <si>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</si>
  <si>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</si>
  <si>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</si>
  <si>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</si>
  <si>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</si>
  <si>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</si>
  <si>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</si>
  <si>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</si>
  <si>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</si>
  <si>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</si>
  <si>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</si>
  <si>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</si>
  <si>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</si>
  <si>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</si>
  <si>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</si>
  <si>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</si>
  <si>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</si>
  <si>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</si>
  <si>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</si>
  <si>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</si>
  <si>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</si>
  <si>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</si>
  <si>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</si>
  <si>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</si>
  <si>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</si>
  <si>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</si>
  <si>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</si>
  <si>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</si>
  <si>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</si>
  <si>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</si>
  <si>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</si>
  <si>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</si>
  <si>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</si>
  <si>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</si>
  <si>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</si>
  <si>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</si>
  <si>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</si>
  <si>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</si>
  <si>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</si>
  <si>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</si>
  <si>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</si>
  <si>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</si>
  <si>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</si>
  <si>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</si>
  <si>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</si>
  <si>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</si>
  <si>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</si>
  <si>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</si>
  <si>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</si>
  <si>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</si>
  <si>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</si>
  <si>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</si>
  <si>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</si>
  <si>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</si>
  <si>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</si>
  <si>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</si>
  <si>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</si>
  <si>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</si>
  <si>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</si>
  <si>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</si>
  <si>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</si>
  <si>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</si>
  <si>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</si>
  <si>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</si>
  <si>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</si>
  <si>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</si>
  <si>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</si>
  <si>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</si>
  <si>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</si>
  <si>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</si>
  <si>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</si>
  <si>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</si>
  <si>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</si>
  <si>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</si>
  <si>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</si>
  <si>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</si>
  <si>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</si>
  <si>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</si>
  <si>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</si>
  <si>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</si>
  <si>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</si>
  <si>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</si>
  <si>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</si>
  <si>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</si>
  <si>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</si>
  <si>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</si>
  <si>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</si>
  <si>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</si>
  <si>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</si>
  <si>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</si>
  <si>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</si>
  <si>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</si>
  <si>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</si>
  <si>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</si>
  <si>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</si>
  <si>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</si>
  <si>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</si>
  <si>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</si>
  <si>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</si>
  <si>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</si>
  <si>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</si>
  <si>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</si>
  <si>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</si>
  <si>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</si>
  <si>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</si>
  <si>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</si>
  <si>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</si>
  <si>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</si>
  <si>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</si>
  <si>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</si>
  <si>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</si>
  <si>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</si>
  <si>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</si>
  <si>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</si>
  <si>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</si>
  <si>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</si>
  <si>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</si>
  <si>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</si>
  <si>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</si>
  <si>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</si>
  <si>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</si>
  <si>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</si>
  <si>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</si>
  <si>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</si>
  <si>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</si>
  <si>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</si>
  <si>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</si>
  <si>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</si>
  <si>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</si>
  <si>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</si>
  <si>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</si>
  <si>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</si>
  <si>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</si>
  <si>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</si>
  <si>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</si>
  <si>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</si>
  <si>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</si>
  <si>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</si>
  <si>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</si>
  <si>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</si>
  <si>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</si>
  <si>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</si>
  <si>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</si>
  <si>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</si>
  <si>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</si>
  <si>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</si>
  <si>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</si>
  <si>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</si>
  <si>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</si>
  <si>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</si>
  <si>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</si>
  <si>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</si>
  <si>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</si>
  <si>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</si>
  <si>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</si>
  <si>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</si>
  <si>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</si>
  <si>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</si>
  <si>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</si>
  <si>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</si>
  <si>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</si>
  <si>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</si>
  <si>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</si>
  <si>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</si>
  <si>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</si>
  <si>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</si>
  <si>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</si>
  <si>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</si>
  <si>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</si>
  <si>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</si>
  <si>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</si>
  <si>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</si>
  <si>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</si>
  <si>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</si>
  <si>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</si>
  <si>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</si>
  <si>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</si>
  <si>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</si>
  <si>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</si>
  <si>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</si>
  <si>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</si>
  <si>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</si>
  <si>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</si>
  <si>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</si>
  <si>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</si>
  <si>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</si>
  <si>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</si>
  <si>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</si>
  <si>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</si>
  <si>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</si>
  <si>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</si>
  <si>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</si>
  <si>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</si>
  <si>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</si>
  <si>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</si>
  <si>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</si>
  <si>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</si>
  <si>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</si>
  <si>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</si>
  <si>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</si>
  <si>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</si>
  <si>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</si>
  <si>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</si>
  <si>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</si>
  <si>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</si>
  <si>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</si>
  <si>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</si>
  <si>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</si>
  <si>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</si>
  <si>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</si>
  <si>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</si>
  <si>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</si>
  <si>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</si>
  <si>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</si>
  <si>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</si>
  <si>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</si>
  <si>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</si>
  <si>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</si>
  <si>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</si>
  <si>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</si>
  <si>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</si>
  <si>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</si>
  <si>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</si>
  <si>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</si>
  <si>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</si>
  <si>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</si>
  <si>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</si>
  <si>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</si>
  <si>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</si>
  <si>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</si>
  <si>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</si>
  <si>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</si>
  <si>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</si>
  <si>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</si>
  <si>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</si>
  <si>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</si>
  <si>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</si>
  <si>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</si>
  <si>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</si>
  <si>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</si>
  <si>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</si>
  <si>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</si>
  <si>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</si>
  <si>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</si>
  <si>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</si>
  <si>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</si>
  <si>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</si>
  <si>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</si>
  <si>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</si>
  <si>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</si>
  <si>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</si>
  <si>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</si>
  <si>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</si>
  <si>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</si>
  <si>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</si>
  <si>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</si>
  <si>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</si>
  <si>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</si>
  <si>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</si>
  <si>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</si>
  <si>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</si>
  <si>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</si>
  <si>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</si>
  <si>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</si>
  <si>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</si>
  <si>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</si>
  <si>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</si>
  <si>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</si>
  <si>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</si>
  <si>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</si>
  <si>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</si>
  <si>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</si>
  <si>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</si>
  <si>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</si>
  <si>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</si>
  <si>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</si>
  <si>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</si>
  <si>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</si>
  <si>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</si>
  <si>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</si>
  <si>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</si>
  <si>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</si>
  <si>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</si>
  <si>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</si>
  <si>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</si>
  <si>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</si>
  <si>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</si>
  <si>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</si>
  <si>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</si>
  <si>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</si>
  <si>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</si>
  <si>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</si>
  <si>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</si>
  <si>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</si>
  <si>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</si>
  <si>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</si>
  <si>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</si>
  <si>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</si>
  <si>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</si>
  <si>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</si>
  <si>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</si>
  <si>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</si>
  <si>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</si>
  <si>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</si>
  <si>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</si>
  <si>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</si>
  <si>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</si>
  <si>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</si>
  <si>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</si>
  <si>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</si>
  <si>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</si>
  <si>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</si>
  <si>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</si>
  <si>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</si>
  <si>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</si>
  <si>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</si>
  <si>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</si>
  <si>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</si>
  <si>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</si>
  <si>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</si>
  <si>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</si>
  <si>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</si>
  <si>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</si>
  <si>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</si>
  <si>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</si>
  <si>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</si>
  <si>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</si>
  <si>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</si>
  <si>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</si>
  <si>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</si>
  <si>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</si>
  <si>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</si>
  <si>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</si>
  <si>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</si>
  <si>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</si>
  <si>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</si>
  <si>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</si>
  <si>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</si>
  <si>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</si>
  <si>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</si>
  <si>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</si>
  <si>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</si>
  <si>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</si>
  <si>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</si>
  <si>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</si>
  <si>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</si>
  <si>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</si>
  <si>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</si>
  <si>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</si>
  <si>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</si>
  <si>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</si>
  <si>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</si>
  <si>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</si>
  <si>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</si>
  <si>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</si>
  <si>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</si>
  <si>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</si>
  <si>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</si>
  <si>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</si>
  <si>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</si>
  <si>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</si>
  <si>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</si>
  <si>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</si>
  <si>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</si>
  <si>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</si>
  <si>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</si>
  <si>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</si>
  <si>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</si>
  <si>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</si>
  <si>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</si>
  <si>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</si>
  <si>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</si>
  <si>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</si>
  <si>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</si>
  <si>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</si>
  <si>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</si>
  <si>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</si>
  <si>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</si>
  <si>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</si>
  <si>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</si>
  <si>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</si>
  <si>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</si>
  <si>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</si>
  <si>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</si>
  <si>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</si>
  <si>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</si>
  <si>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</si>
  <si>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</si>
  <si>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</si>
  <si>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</si>
  <si>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</si>
  <si>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</si>
  <si>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</si>
  <si>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</si>
  <si>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</si>
  <si>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</si>
  <si>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</si>
  <si>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</si>
  <si>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</si>
  <si>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</si>
  <si>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</si>
  <si>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</si>
  <si>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</si>
  <si>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</si>
  <si>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</si>
  <si>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</si>
  <si>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</si>
  <si>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</si>
  <si>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</si>
  <si>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</si>
  <si>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</si>
  <si>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</si>
  <si>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</si>
  <si>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</si>
  <si>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</si>
  <si>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</si>
  <si>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</si>
  <si>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</si>
  <si>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</si>
  <si>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</si>
  <si>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</si>
  <si>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</si>
  <si>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</si>
  <si>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</si>
  <si>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</si>
  <si>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</si>
  <si>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</si>
  <si>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</si>
  <si>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</si>
  <si>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</si>
  <si>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</si>
  <si>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</si>
  <si>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</si>
  <si>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</si>
  <si>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</si>
  <si>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</si>
  <si>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</si>
  <si>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</si>
  <si>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</si>
  <si>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</si>
  <si>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</si>
  <si>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</si>
  <si>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</si>
  <si>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</si>
  <si>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</si>
  <si>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</si>
  <si>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</si>
  <si>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</si>
  <si>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</si>
  <si>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</si>
  <si>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</si>
  <si>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</si>
  <si>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</si>
  <si>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</si>
  <si>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</si>
  <si>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</si>
  <si>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</si>
  <si>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</si>
  <si>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</si>
  <si>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</si>
  <si>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</si>
  <si>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</si>
  <si>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</si>
  <si>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</si>
  <si>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</si>
  <si>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</si>
  <si>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</si>
  <si>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</si>
  <si>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</si>
  <si>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</si>
  <si>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</si>
  <si>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</si>
  <si>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</si>
  <si>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</si>
  <si>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</si>
  <si>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</si>
  <si>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</si>
  <si>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</si>
  <si>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</si>
  <si>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</si>
  <si>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</si>
  <si>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</si>
  <si>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</si>
  <si>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</si>
  <si>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</si>
  <si>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</si>
  <si>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</si>
  <si>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</si>
  <si>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</si>
  <si>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</si>
  <si>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</si>
  <si>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</si>
  <si>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</si>
  <si>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</si>
  <si>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</si>
  <si>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</si>
  <si>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</si>
  <si>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</si>
  <si>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</si>
  <si>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</si>
  <si>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</si>
  <si>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</si>
  <si>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</si>
  <si>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</si>
  <si>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</si>
  <si>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</si>
  <si>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</si>
  <si>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</si>
  <si>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</si>
  <si>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</si>
  <si>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</si>
  <si>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</si>
  <si>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</si>
  <si>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</si>
  <si>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</si>
  <si>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</si>
  <si>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</si>
  <si>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</si>
  <si>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</si>
  <si>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</si>
  <si>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</si>
  <si>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</si>
  <si>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</si>
  <si>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</si>
  <si>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</si>
  <si>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</si>
  <si>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</si>
  <si>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</si>
  <si>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</si>
  <si>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</si>
  <si>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</si>
  <si>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</si>
  <si>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</si>
  <si>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</si>
  <si>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</si>
  <si>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</si>
  <si>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</si>
  <si>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</si>
  <si>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</si>
  <si>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</si>
  <si>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</si>
  <si>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</si>
  <si>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</si>
  <si>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</si>
  <si>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</si>
  <si>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</si>
  <si>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</si>
  <si>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</si>
  <si>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</si>
  <si>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</si>
  <si>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</si>
  <si>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</si>
  <si>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</si>
  <si>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</si>
  <si>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</si>
  <si>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</si>
  <si>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</si>
  <si>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</si>
  <si>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</si>
  <si>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</si>
  <si>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</si>
  <si>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</si>
  <si>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</si>
  <si>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</si>
  <si>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</si>
  <si>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</si>
  <si>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</si>
  <si>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</si>
  <si>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</si>
  <si>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</si>
  <si>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</si>
  <si>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</si>
  <si>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</si>
  <si>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</si>
  <si>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</si>
  <si>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</si>
  <si>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</si>
  <si>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</si>
  <si>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</si>
  <si>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</si>
  <si>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</si>
  <si>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</si>
  <si>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</si>
  <si>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</si>
  <si>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</si>
  <si>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</si>
  <si>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</si>
  <si>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</si>
  <si>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</si>
  <si>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</si>
  <si>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</si>
  <si>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</si>
  <si>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</si>
  <si>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</si>
  <si>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</si>
  <si>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</si>
  <si>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</si>
  <si>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</si>
  <si>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</si>
  <si>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</si>
  <si>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</si>
  <si>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</si>
  <si>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</si>
  <si>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</si>
  <si>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</si>
  <si>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</si>
  <si>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</si>
  <si>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</si>
  <si>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</si>
  <si>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</si>
  <si>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</si>
  <si>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</si>
  <si>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</si>
  <si>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</si>
  <si>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</si>
  <si>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</si>
  <si>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</si>
  <si>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</si>
  <si>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</si>
  <si>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</si>
  <si>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</si>
  <si>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</si>
  <si>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</si>
  <si>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</si>
  <si>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</si>
  <si>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</si>
  <si>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</si>
  <si>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</si>
  <si>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</si>
  <si>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</si>
  <si>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</si>
  <si>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</si>
  <si>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</si>
  <si>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</si>
  <si>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</si>
  <si>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</si>
  <si>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</si>
  <si>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</si>
  <si>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</si>
  <si>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</si>
  <si>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</si>
  <si>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</si>
  <si>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</si>
  <si>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</si>
  <si>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</si>
  <si>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</si>
  <si>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</si>
  <si>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</si>
  <si>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</si>
  <si>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</si>
  <si>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</si>
  <si>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</si>
  <si>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</si>
  <si>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</si>
  <si>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</si>
  <si>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</si>
  <si>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</si>
  <si>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</si>
  <si>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</si>
  <si>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</si>
  <si>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</si>
  <si>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</si>
  <si>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</si>
  <si>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</si>
  <si>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</si>
  <si>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</si>
  <si>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</si>
  <si>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</si>
  <si>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</si>
  <si>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</si>
  <si>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</si>
  <si>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</si>
  <si>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</si>
  <si>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</si>
  <si>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</si>
  <si>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</si>
  <si>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</si>
  <si>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</si>
  <si>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</si>
  <si>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</si>
  <si>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</si>
  <si>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</si>
  <si>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</si>
  <si>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</si>
  <si>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</si>
  <si>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</si>
  <si>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</si>
  <si>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</si>
  <si>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</si>
  <si>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</si>
  <si>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</si>
  <si>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</si>
  <si>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</si>
  <si>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</si>
  <si>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</si>
  <si>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</si>
  <si>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</si>
  <si>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</si>
  <si>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</si>
  <si>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</si>
  <si>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</si>
  <si>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</si>
  <si>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</si>
  <si>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</si>
  <si>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</si>
  <si>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</si>
  <si>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</si>
  <si>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</si>
  <si>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</si>
  <si>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</si>
  <si>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</si>
  <si>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</si>
  <si>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</si>
  <si>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</si>
  <si>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</si>
  <si>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</si>
  <si>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</si>
  <si>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</si>
  <si>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</si>
  <si>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</si>
  <si>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</si>
  <si>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</si>
  <si>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</si>
  <si>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</si>
  <si>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</si>
  <si>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</si>
  <si>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</si>
  <si>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</si>
  <si>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</si>
  <si>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</si>
  <si>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</si>
  <si>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</si>
  <si>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</si>
  <si>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</si>
  <si>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</si>
  <si>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</si>
  <si>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</si>
  <si>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</si>
  <si>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</si>
  <si>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</si>
  <si>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</si>
  <si>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</si>
  <si>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</si>
  <si>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</si>
  <si>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</si>
  <si>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</si>
  <si>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</si>
  <si>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</si>
  <si>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</si>
  <si>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</si>
  <si>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</si>
  <si>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</si>
  <si>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</si>
  <si>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</si>
  <si>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</si>
  <si>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</si>
  <si>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</si>
  <si>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</si>
  <si>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</si>
  <si>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</si>
  <si>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</si>
  <si>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</si>
  <si>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</si>
  <si>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</si>
  <si>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</si>
  <si>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</si>
  <si>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</si>
  <si>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</si>
  <si>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</si>
  <si>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</si>
  <si>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</si>
  <si>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</si>
  <si>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</si>
  <si>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</si>
  <si>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</si>
  <si>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</si>
  <si>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</si>
  <si>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</si>
  <si>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</si>
  <si>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</si>
  <si>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</si>
  <si>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</si>
  <si>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</si>
  <si>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</si>
  <si>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</si>
  <si>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</si>
  <si>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</si>
  <si>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</si>
  <si>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</si>
  <si>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</si>
  <si>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</si>
  <si>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</si>
  <si>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</si>
  <si>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</si>
  <si>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</si>
  <si>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</si>
  <si>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</si>
  <si>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</si>
  <si>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</si>
  <si>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</si>
  <si>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</si>
  <si>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</si>
  <si>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</si>
  <si>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</si>
  <si>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</si>
  <si>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</si>
  <si>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</si>
  <si>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</si>
  <si>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</si>
  <si>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</si>
  <si>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</si>
  <si>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</si>
  <si>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</si>
  <si>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</si>
  <si>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</si>
  <si>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</si>
  <si>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</si>
  <si>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</si>
  <si>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</si>
  <si>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</si>
  <si>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</si>
  <si>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</si>
  <si>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</si>
  <si>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</si>
  <si>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</si>
  <si>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</si>
  <si>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</si>
  <si>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</si>
  <si>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</si>
  <si>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</si>
  <si>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</si>
  <si>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</si>
  <si>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</si>
  <si>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</si>
  <si>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</si>
  <si>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</si>
  <si>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</si>
  <si>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</si>
  <si>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</si>
  <si>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</si>
  <si>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</si>
  <si>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</si>
  <si>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</si>
  <si>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</si>
  <si>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</si>
  <si>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</si>
  <si>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</si>
  <si>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</si>
  <si>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</si>
  <si>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</si>
  <si>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</si>
  <si>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</si>
  <si>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</si>
  <si>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</si>
  <si>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</si>
  <si>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</si>
  <si>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</si>
  <si>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</si>
  <si>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</si>
  <si>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</si>
  <si>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</si>
  <si>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</si>
  <si>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</si>
  <si>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</si>
  <si>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</si>
  <si>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</si>
  <si>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</si>
  <si>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</si>
  <si>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</si>
  <si>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</si>
  <si>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</si>
  <si>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</si>
  <si>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</si>
  <si>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</si>
  <si>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</si>
  <si>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</si>
  <si>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</si>
  <si>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</si>
  <si>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</si>
  <si>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</si>
  <si>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</si>
  <si>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</si>
  <si>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</si>
  <si>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</si>
  <si>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</si>
  <si>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</si>
  <si>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</si>
  <si>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</si>
  <si>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</si>
  <si>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</si>
  <si>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</si>
  <si>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</si>
  <si>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</si>
  <si>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</si>
  <si>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</si>
  <si>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</si>
  <si>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</si>
  <si>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</si>
  <si>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</si>
  <si>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</si>
  <si>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</si>
  <si>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</si>
  <si>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</si>
  <si>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</si>
  <si>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</si>
  <si>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</si>
  <si>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</si>
  <si>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</si>
  <si>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</si>
  <si>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</si>
  <si>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</si>
  <si>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</si>
  <si>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</si>
  <si>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</si>
  <si>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</si>
  <si>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</si>
  <si>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</si>
  <si>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</si>
  <si>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</si>
  <si>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</si>
  <si>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</si>
  <si>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</si>
  <si>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</si>
  <si>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</si>
  <si>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</si>
  <si>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</si>
  <si>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</si>
  <si>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</si>
  <si>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</si>
  <si>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</si>
  <si>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</si>
  <si>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</si>
  <si>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</si>
  <si>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</si>
  <si>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</si>
  <si>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</si>
  <si>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</si>
  <si>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</si>
  <si>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</si>
  <si>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</si>
  <si>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</si>
  <si>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</si>
  <si>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</si>
  <si>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</si>
  <si>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</si>
  <si>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</si>
  <si>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</si>
  <si>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</si>
  <si>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</si>
  <si>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</si>
  <si>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</si>
  <si>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</si>
  <si>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</si>
  <si>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</si>
  <si>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</si>
  <si>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</si>
  <si>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</si>
  <si>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</si>
  <si>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</si>
  <si>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</si>
  <si>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</si>
  <si>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</si>
  <si>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</si>
  <si>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</si>
  <si>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</si>
  <si>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</si>
  <si>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</si>
  <si>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</si>
  <si>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</si>
  <si>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</si>
  <si>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</si>
  <si>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</si>
  <si>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</si>
  <si>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</si>
  <si>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</si>
  <si>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</si>
  <si>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</si>
  <si>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</si>
  <si>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</si>
  <si>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</si>
  <si>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</si>
  <si>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</si>
  <si>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</si>
  <si>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</si>
  <si>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</si>
  <si>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</si>
  <si>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</si>
  <si>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</si>
  <si>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</si>
  <si>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</si>
  <si>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</si>
  <si>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</si>
  <si>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</si>
  <si>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</si>
  <si>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</si>
  <si>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</si>
  <si>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</si>
  <si>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</si>
  <si>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</si>
  <si>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</si>
  <si>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</si>
  <si>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</si>
  <si>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</si>
  <si>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</si>
  <si>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</si>
  <si>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</si>
  <si>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</si>
  <si>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</si>
  <si>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</si>
  <si>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</si>
  <si>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</si>
  <si>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</si>
  <si>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</si>
  <si>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</si>
  <si>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</si>
  <si>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</si>
  <si>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</si>
  <si>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</si>
  <si>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</si>
  <si>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</si>
  <si>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</si>
  <si>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</si>
  <si>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</si>
  <si>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</si>
  <si>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</si>
  <si>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</si>
  <si>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</si>
  <si>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</si>
  <si>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</si>
  <si>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</si>
  <si>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</si>
  <si>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</si>
  <si>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</si>
  <si>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</si>
  <si>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</si>
  <si>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</si>
  <si>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</si>
  <si>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</si>
  <si>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</si>
  <si>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</si>
  <si>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</si>
  <si>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</si>
  <si>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</si>
  <si>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</si>
  <si>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</si>
  <si>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</si>
  <si>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</si>
  <si>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</si>
  <si>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</si>
  <si>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</si>
  <si>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</si>
  <si>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</si>
  <si>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</si>
  <si>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</si>
  <si>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</si>
  <si>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</si>
  <si>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</si>
  <si>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</si>
  <si>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</si>
  <si>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</si>
  <si>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</si>
  <si>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</si>
  <si>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</si>
  <si>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</si>
  <si>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</si>
  <si>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</si>
  <si>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</si>
  <si>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</si>
  <si>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</si>
  <si>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</si>
  <si>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</si>
  <si>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</si>
  <si>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</si>
  <si>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</si>
  <si>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</si>
  <si>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</si>
  <si>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</si>
  <si>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</si>
  <si>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</si>
  <si>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</si>
  <si>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</si>
  <si>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</si>
  <si>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</si>
  <si>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</si>
  <si>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</si>
  <si>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</si>
  <si>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</si>
  <si>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</si>
  <si>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</si>
  <si>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</si>
  <si>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</si>
  <si>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</si>
  <si>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</si>
  <si>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</si>
  <si>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</si>
  <si>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</si>
  <si>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</si>
  <si>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</si>
  <si>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</si>
  <si>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</si>
  <si>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</si>
  <si>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</si>
  <si>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</si>
  <si>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</si>
  <si>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</si>
  <si>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</si>
  <si>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</si>
  <si>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</si>
  <si>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</si>
  <si>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</si>
  <si>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</si>
  <si>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</si>
  <si>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</si>
  <si>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</si>
  <si>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</si>
  <si>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</si>
  <si>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</si>
  <si>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</si>
  <si>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</si>
  <si>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</si>
  <si>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</si>
  <si>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</si>
  <si>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</si>
  <si>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</si>
  <si>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</si>
  <si>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</si>
  <si>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</si>
  <si>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</si>
  <si>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</si>
  <si>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</si>
  <si>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</si>
  <si>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</si>
  <si>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</si>
  <si>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</si>
  <si>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</si>
  <si>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</si>
  <si>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</si>
  <si>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</si>
  <si>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</si>
  <si>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</si>
  <si>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</si>
  <si>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</si>
  <si>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</si>
  <si>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</si>
  <si>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</si>
  <si>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</si>
  <si>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</si>
  <si>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</si>
  <si>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</si>
  <si>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</si>
  <si>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</si>
  <si>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</si>
  <si>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</si>
  <si>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</si>
  <si>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</si>
  <si>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</si>
  <si>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</si>
  <si>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</si>
  <si>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</si>
  <si>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</si>
  <si>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</si>
  <si>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</si>
  <si>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</si>
  <si>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</si>
  <si>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</si>
  <si>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</si>
  <si>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</si>
  <si>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</si>
  <si>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</si>
  <si>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</si>
  <si>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</si>
  <si>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</si>
  <si>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</si>
  <si>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</si>
  <si>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</si>
  <si>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</si>
  <si>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</si>
  <si>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</si>
  <si>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</si>
  <si>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</si>
  <si>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</si>
  <si>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</si>
  <si>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</si>
  <si>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</si>
  <si>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</si>
  <si>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</si>
  <si>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</si>
  <si>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</si>
  <si>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</si>
  <si>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</si>
  <si>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</si>
  <si>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</si>
  <si>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</si>
  <si>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</si>
  <si>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</si>
  <si>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</si>
  <si>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</si>
  <si>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</si>
  <si>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</si>
  <si>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</si>
  <si>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</si>
  <si>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</si>
  <si>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</si>
  <si>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</si>
  <si>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</si>
  <si>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</si>
  <si>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</si>
  <si>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</si>
  <si>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</si>
  <si>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</si>
  <si>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</si>
  <si>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</si>
  <si>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</si>
  <si>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</si>
  <si>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</si>
  <si>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</si>
  <si>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</si>
  <si>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</si>
  <si>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</si>
  <si>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</si>
  <si>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</si>
  <si>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</si>
  <si>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</si>
  <si>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</si>
  <si>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</si>
  <si>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</si>
  <si>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</si>
  <si>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</si>
  <si>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</si>
  <si>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</si>
  <si>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</si>
  <si>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</si>
  <si>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</si>
  <si>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</si>
  <si>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</si>
  <si>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</si>
  <si>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</si>
  <si>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</si>
  <si>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</si>
  <si>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</si>
  <si>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</si>
  <si>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</si>
  <si>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</si>
  <si>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</si>
  <si>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</si>
  <si>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</si>
  <si>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</si>
  <si>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</si>
  <si>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</si>
  <si>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</si>
  <si>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</si>
  <si>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</si>
  <si>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</si>
  <si>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</si>
  <si>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</si>
  <si>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</si>
  <si>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</si>
  <si>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</si>
  <si>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</si>
  <si>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</si>
  <si>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</si>
  <si>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</si>
  <si>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</si>
  <si>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</si>
  <si>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</si>
  <si>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</si>
  <si>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</si>
  <si>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</si>
  <si>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</si>
  <si>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</si>
  <si>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</si>
  <si>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</si>
  <si>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</si>
  <si>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</si>
  <si>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</si>
  <si>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</si>
  <si>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</si>
  <si>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</si>
  <si>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</si>
  <si>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</si>
  <si>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</si>
  <si>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</si>
  <si>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</si>
  <si>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</si>
  <si>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</si>
  <si>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</si>
  <si>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</si>
  <si>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</si>
  <si>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</si>
  <si>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</si>
  <si>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</si>
  <si>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</si>
  <si>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</si>
  <si>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</si>
  <si>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</si>
  <si>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</si>
  <si>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</si>
  <si>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</si>
  <si>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</si>
  <si>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</si>
  <si>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</si>
  <si>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</si>
  <si>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</si>
  <si>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</si>
  <si>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</si>
  <si>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</si>
  <si>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</si>
  <si>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</si>
  <si>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</si>
  <si>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</si>
  <si>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</si>
  <si>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</si>
  <si>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</si>
  <si>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</si>
  <si>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</si>
  <si>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</si>
  <si>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</si>
  <si>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</si>
  <si>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</si>
  <si>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</si>
  <si>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</si>
  <si>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</si>
  <si>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</si>
  <si>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</si>
  <si>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</si>
  <si>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</si>
  <si>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</si>
  <si>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</si>
  <si>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</si>
  <si>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</si>
  <si>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</si>
  <si>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</si>
  <si>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</si>
  <si>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</si>
  <si>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</si>
  <si>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</si>
  <si>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</si>
  <si>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</si>
  <si>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</si>
  <si>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</si>
  <si>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</si>
  <si>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</si>
  <si>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</si>
  <si>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</si>
  <si>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</si>
  <si>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</si>
  <si>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</si>
  <si>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</si>
  <si>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</si>
  <si>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</si>
  <si>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</si>
  <si>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</si>
  <si>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</si>
  <si>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</si>
  <si>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</si>
  <si>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</si>
  <si>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</si>
  <si>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</si>
  <si>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</si>
  <si>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</si>
  <si>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</si>
  <si>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</si>
  <si>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</si>
  <si>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</si>
  <si>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</si>
  <si>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</si>
  <si>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</si>
  <si>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</si>
  <si>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</si>
  <si>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</si>
  <si>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</si>
  <si>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</si>
  <si>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</si>
  <si>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</si>
  <si>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</si>
  <si>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</si>
  <si>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</si>
  <si>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</si>
  <si>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</si>
  <si>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</si>
  <si>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</si>
  <si>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</si>
  <si>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</si>
  <si>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</si>
  <si>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</si>
  <si>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</si>
  <si>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</si>
  <si>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</si>
  <si>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</si>
  <si>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</si>
  <si>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</si>
  <si>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</si>
  <si>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</si>
  <si>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</si>
  <si>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</si>
  <si>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</si>
  <si>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</si>
  <si>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</si>
  <si>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</si>
  <si>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</si>
  <si>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</si>
  <si>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</si>
  <si>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</si>
  <si>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</si>
  <si>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</si>
  <si>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</si>
  <si>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</si>
  <si>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</si>
  <si>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</si>
  <si>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</si>
  <si>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</si>
  <si>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</si>
  <si>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</si>
  <si>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</si>
  <si>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</si>
  <si>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</si>
  <si>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</si>
  <si>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</si>
  <si>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</si>
  <si>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</si>
  <si>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</si>
  <si>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</si>
  <si>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</si>
  <si>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</si>
  <si>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</si>
  <si>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</si>
  <si>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</si>
  <si>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</si>
  <si>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</si>
  <si>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</si>
  <si>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</si>
  <si>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</si>
  <si>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</si>
  <si>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</si>
  <si>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</si>
  <si>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</si>
  <si>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</si>
  <si>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</si>
  <si>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</si>
  <si>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</si>
  <si>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</si>
  <si>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</si>
  <si>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</si>
  <si>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</si>
  <si>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</si>
  <si>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</si>
  <si>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</si>
  <si>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</si>
  <si>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</si>
  <si>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</si>
  <si>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</si>
  <si>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</si>
  <si>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</si>
  <si>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</si>
  <si>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</si>
  <si>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</si>
  <si>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</si>
  <si>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</si>
  <si>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</si>
  <si>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</si>
  <si>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</si>
  <si>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</si>
  <si>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</si>
  <si>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</si>
  <si>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</si>
  <si>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</si>
  <si>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</si>
  <si>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</si>
  <si>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</si>
  <si>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</si>
  <si>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</si>
  <si>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</si>
  <si>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</si>
  <si>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</si>
  <si>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</si>
  <si>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</si>
  <si>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</si>
  <si>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</si>
  <si>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</si>
  <si>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</si>
  <si>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</si>
  <si>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</si>
  <si>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</si>
  <si>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</si>
  <si>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</si>
  <si>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</si>
  <si>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</si>
  <si>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</si>
  <si>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</si>
  <si>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</si>
  <si>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</si>
  <si>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</si>
  <si>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</si>
  <si>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</si>
  <si>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</si>
  <si>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</si>
  <si>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</si>
  <si>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</si>
  <si>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</si>
  <si>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</si>
  <si>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</si>
  <si>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</si>
  <si>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</si>
  <si>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</si>
  <si>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</si>
  <si>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</si>
  <si>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</si>
  <si>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</si>
  <si>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</si>
  <si>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</si>
  <si>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</si>
  <si>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</si>
  <si>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</si>
  <si>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</si>
  <si>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</si>
  <si>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</si>
  <si>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</si>
  <si>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</si>
  <si>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</si>
  <si>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</si>
  <si>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</si>
  <si>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</si>
  <si>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</si>
  <si>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</si>
  <si>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</si>
  <si>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</si>
  <si>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</si>
  <si>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</si>
  <si>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</si>
  <si>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</si>
  <si>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</si>
  <si>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</si>
  <si>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</si>
  <si>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</si>
  <si>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</si>
  <si>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</si>
  <si>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</si>
  <si>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</si>
  <si>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</si>
  <si>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</si>
  <si>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</si>
  <si>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</si>
  <si>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</si>
  <si>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</si>
  <si>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</si>
  <si>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</si>
  <si>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</si>
  <si>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</si>
  <si>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</si>
  <si>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</si>
  <si>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</si>
  <si>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</si>
  <si>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</si>
  <si>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</si>
  <si>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</si>
  <si>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</si>
  <si>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</si>
  <si>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</si>
  <si>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</si>
  <si>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</si>
  <si>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</si>
  <si>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</si>
  <si>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</si>
  <si>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</si>
  <si>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</si>
  <si>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</si>
  <si>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</si>
  <si>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</si>
  <si>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</si>
  <si>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</si>
  <si>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</si>
  <si>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</si>
  <si>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</si>
  <si>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</si>
  <si>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</si>
  <si>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</si>
  <si>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</si>
  <si>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</si>
  <si>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</si>
  <si>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</si>
  <si>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</si>
  <si>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</si>
  <si>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</si>
  <si>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</si>
  <si>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</si>
  <si>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</si>
  <si>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</si>
  <si>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</si>
  <si>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</si>
  <si>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</si>
  <si>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</si>
  <si>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</si>
  <si>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</si>
  <si>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</si>
  <si>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</si>
  <si>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</si>
  <si>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</si>
  <si>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</si>
  <si>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</si>
  <si>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</si>
  <si>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</si>
  <si>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</si>
  <si>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</si>
  <si>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</si>
  <si>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</si>
  <si>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</si>
  <si>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</si>
  <si>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</si>
  <si>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</si>
  <si>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</si>
  <si>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</si>
  <si>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</si>
  <si>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</si>
  <si>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</si>
  <si>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</si>
  <si>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</si>
  <si>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</si>
  <si>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</si>
  <si>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</si>
  <si>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</si>
  <si>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</si>
  <si>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</si>
  <si>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</si>
  <si>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</si>
  <si>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</si>
  <si>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</si>
  <si>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</si>
  <si>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</si>
  <si>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</si>
  <si>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</si>
  <si>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</si>
  <si>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</si>
  <si>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</si>
  <si>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</si>
  <si>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</si>
  <si>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</si>
  <si>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</si>
  <si>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</si>
  <si>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</si>
  <si>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</si>
  <si>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</si>
  <si>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</si>
  <si>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</si>
  <si>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</si>
  <si>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</si>
  <si>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</si>
  <si>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</si>
  <si>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</si>
  <si>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</si>
  <si>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</si>
  <si>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</si>
  <si>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</si>
  <si>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</si>
  <si>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</si>
  <si>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</si>
  <si>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</si>
  <si>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</si>
  <si>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</si>
  <si>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</si>
  <si>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</si>
  <si>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</si>
  <si>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</si>
  <si>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</si>
  <si>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</si>
  <si>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</si>
  <si>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</si>
  <si>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</si>
  <si>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</si>
  <si>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</si>
  <si>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</si>
  <si>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</si>
  <si>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</si>
  <si>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</si>
  <si>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</si>
  <si>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</si>
  <si>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</si>
  <si>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</si>
  <si>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</si>
  <si>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</si>
  <si>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</si>
  <si>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</si>
  <si>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</si>
  <si>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</si>
  <si>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</si>
  <si>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</si>
  <si>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</si>
  <si>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</si>
  <si>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</si>
  <si>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</si>
  <si>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</si>
  <si>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</si>
  <si>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</si>
  <si>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</si>
  <si>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</si>
  <si>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</si>
  <si>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</si>
  <si>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</si>
  <si>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</si>
  <si>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</si>
  <si>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</si>
  <si>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</si>
  <si>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</si>
  <si>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</si>
  <si>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</si>
  <si>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</si>
  <si>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</si>
  <si>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</si>
  <si>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</si>
  <si>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</si>
  <si>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</si>
  <si>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</si>
  <si>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</si>
  <si>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</si>
  <si>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</si>
  <si>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</si>
  <si>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</si>
  <si>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</si>
  <si>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</si>
  <si>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</si>
  <si>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</si>
  <si>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</si>
  <si>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</si>
  <si>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</si>
  <si>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</si>
  <si>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</si>
  <si>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</si>
  <si>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</si>
  <si>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</si>
  <si>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</si>
  <si>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</si>
  <si>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</si>
  <si>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</si>
  <si>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</si>
  <si>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</si>
  <si>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</si>
  <si>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</si>
  <si>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</si>
  <si>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</si>
  <si>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</si>
  <si>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</si>
  <si>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</si>
  <si>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</si>
  <si>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</si>
  <si>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</si>
  <si>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</si>
  <si>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</si>
  <si>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</si>
  <si>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</si>
  <si>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</si>
  <si>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</si>
  <si>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</si>
  <si>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</si>
  <si>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</si>
  <si>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</si>
  <si>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</si>
  <si>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</si>
  <si>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</si>
  <si>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</si>
  <si>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</si>
  <si>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</si>
  <si>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</si>
  <si>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</si>
  <si>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</si>
  <si>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</si>
  <si>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</si>
  <si>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</si>
  <si>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</si>
  <si>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</si>
  <si>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</si>
  <si>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</si>
  <si>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</si>
  <si>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</si>
  <si>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</si>
  <si>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</si>
  <si>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</si>
  <si>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</si>
  <si>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</si>
  <si>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</si>
  <si>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</si>
  <si>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</si>
  <si>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</si>
  <si>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</si>
  <si>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</si>
  <si>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</si>
  <si>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</si>
  <si>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</si>
  <si>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</si>
  <si>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</si>
  <si>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</si>
  <si>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</si>
  <si>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</si>
  <si>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</si>
  <si>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</si>
  <si>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</si>
  <si>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</si>
  <si>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</si>
  <si>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</si>
  <si>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</si>
  <si>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</si>
  <si>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</si>
  <si>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</si>
  <si>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</si>
  <si>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</si>
  <si>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</si>
  <si>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</si>
  <si>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</si>
  <si>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</si>
  <si>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</si>
  <si>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</si>
  <si>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</si>
  <si>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</si>
  <si>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</si>
  <si>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</si>
  <si>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</si>
  <si>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</si>
  <si>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</si>
  <si>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</si>
  <si>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</si>
  <si>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</si>
  <si>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</si>
  <si>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</si>
  <si>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</si>
  <si>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</si>
  <si>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</si>
  <si>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</si>
  <si>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</si>
  <si>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</si>
  <si>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</si>
  <si>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</si>
  <si>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</si>
  <si>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</si>
  <si>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</si>
  <si>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</si>
  <si>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</si>
  <si>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</si>
  <si>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</si>
  <si>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</si>
  <si>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</si>
  <si>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</si>
  <si>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</si>
  <si>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</si>
  <si>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</si>
  <si>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</si>
  <si>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</si>
  <si>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</si>
  <si>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</si>
  <si>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</si>
  <si>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</si>
  <si>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</si>
  <si>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</si>
  <si>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</si>
  <si>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</si>
  <si>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</si>
  <si>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</si>
  <si>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</si>
  <si>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</si>
  <si>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</si>
  <si>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</si>
  <si>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</si>
  <si>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</si>
  <si>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</si>
  <si>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</si>
  <si>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</si>
  <si>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</si>
  <si>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</si>
  <si>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</si>
  <si>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</si>
  <si>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</si>
  <si>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</si>
  <si>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</si>
  <si>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</si>
  <si>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</si>
  <si>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</si>
  <si>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</si>
  <si>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</si>
  <si>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</si>
  <si>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</si>
  <si>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</si>
  <si>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</si>
  <si>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</si>
  <si>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</si>
  <si>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</si>
  <si>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</si>
  <si>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</si>
  <si>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</si>
  <si>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</si>
  <si>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</si>
  <si>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</si>
  <si>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</si>
  <si>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</si>
  <si>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</si>
  <si>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</si>
  <si>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</si>
  <si>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</si>
  <si>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</si>
  <si>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</si>
  <si>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</si>
  <si>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</si>
  <si>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</si>
  <si>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</si>
  <si>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</si>
  <si>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</si>
  <si>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</si>
  <si>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</si>
  <si>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</si>
  <si>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</si>
  <si>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</si>
  <si>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</si>
  <si>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</si>
  <si>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</si>
  <si>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</si>
  <si>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</si>
  <si>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</si>
  <si>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</si>
  <si>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</si>
  <si>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</si>
  <si>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</si>
  <si>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</si>
  <si>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</si>
  <si>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</si>
  <si>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</si>
  <si>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</si>
  <si>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</si>
  <si>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</si>
  <si>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</si>
  <si>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</si>
  <si>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</si>
  <si>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</si>
  <si>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</si>
  <si>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</si>
  <si>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</si>
  <si>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</si>
  <si>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</si>
  <si>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</si>
  <si>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</si>
  <si>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</si>
  <si>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</si>
  <si>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</si>
  <si>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</si>
  <si>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</si>
  <si>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</si>
  <si>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</si>
  <si>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</si>
  <si>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</si>
  <si>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</si>
  <si>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</si>
  <si>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</si>
  <si>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</si>
  <si>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</si>
  <si>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</si>
  <si>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</si>
  <si>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</si>
  <si>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</si>
  <si>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</si>
  <si>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</si>
  <si>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</si>
  <si>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</si>
  <si>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</si>
  <si>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</si>
  <si>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</si>
  <si>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</si>
  <si>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</si>
  <si>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</si>
  <si>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</si>
  <si>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</si>
  <si>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</si>
  <si>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</si>
  <si>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</si>
  <si>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</si>
  <si>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</si>
  <si>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</si>
  <si>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</si>
  <si>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</si>
  <si>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</si>
  <si>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</si>
  <si>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</si>
  <si>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</si>
  <si>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</si>
  <si>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</si>
  <si>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</si>
  <si>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</si>
  <si>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</si>
  <si>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</si>
  <si>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</si>
  <si>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</si>
  <si>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</si>
  <si>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</si>
  <si>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</si>
  <si>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</si>
  <si>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</si>
  <si>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</si>
  <si>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</si>
  <si>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</si>
  <si>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</si>
  <si>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</si>
  <si>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</si>
  <si>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</si>
  <si>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</si>
  <si>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</si>
  <si>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</si>
  <si>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</si>
  <si>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</si>
  <si>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</si>
  <si>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</si>
  <si>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</si>
  <si>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</si>
  <si>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</si>
  <si>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</si>
  <si>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</si>
  <si>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</si>
  <si>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</si>
  <si>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</si>
  <si>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</si>
  <si>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</si>
  <si>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</si>
  <si>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</si>
  <si>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</si>
  <si>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</si>
  <si>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</si>
  <si>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</si>
  <si>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</si>
  <si>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</si>
  <si>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</si>
  <si>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</si>
  <si>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</si>
  <si>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</si>
  <si>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</si>
  <si>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</si>
  <si>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</si>
  <si>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</si>
  <si>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</si>
  <si>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</si>
  <si>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</si>
  <si>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</si>
  <si>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</si>
  <si>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</si>
  <si>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</si>
  <si>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</si>
  <si>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</si>
  <si>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</si>
  <si>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</si>
  <si>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</si>
  <si>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</si>
  <si>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</si>
  <si>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</si>
  <si>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</si>
  <si>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</si>
  <si>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</si>
  <si>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</si>
  <si>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</si>
  <si>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</si>
  <si>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</si>
  <si>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</si>
  <si>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</si>
  <si>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</si>
  <si>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</si>
  <si>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</si>
  <si>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</si>
  <si>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</si>
  <si>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</si>
  <si>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</si>
  <si>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</si>
  <si>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</si>
  <si>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</si>
  <si>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</si>
  <si>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</si>
  <si>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</si>
  <si>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</si>
  <si>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</si>
  <si>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</si>
  <si>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</si>
  <si>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</si>
  <si>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</si>
  <si>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</si>
  <si>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</si>
  <si>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</si>
  <si>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</si>
  <si>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</si>
  <si>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</si>
  <si>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</si>
  <si>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</si>
  <si>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</si>
  <si>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</si>
  <si>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</si>
  <si>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</si>
  <si>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</si>
  <si>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</si>
  <si>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</si>
  <si>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</si>
  <si>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</si>
  <si>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</si>
  <si>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</si>
  <si>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</si>
  <si>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</si>
  <si>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</si>
  <si>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</si>
  <si>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</si>
  <si>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</si>
  <si>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</si>
  <si>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</si>
  <si>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</si>
  <si>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</si>
  <si>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</si>
  <si>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</si>
  <si>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</si>
  <si>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</si>
  <si>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</si>
  <si>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</si>
  <si>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</si>
  <si>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</si>
  <si>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</si>
  <si>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</si>
  <si>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</si>
  <si>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</si>
  <si>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</si>
  <si>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</si>
  <si>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</si>
  <si>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</si>
  <si>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</si>
  <si>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</si>
  <si>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</si>
  <si>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</si>
  <si>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</si>
  <si>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</si>
  <si>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</si>
  <si>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</si>
  <si>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</si>
  <si>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</si>
  <si>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</si>
  <si>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</si>
  <si>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</si>
  <si>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</si>
  <si>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</si>
  <si>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</si>
  <si>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</si>
  <si>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</si>
  <si>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</si>
  <si>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</si>
  <si>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</si>
  <si>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</si>
  <si>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</si>
  <si>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</si>
  <si>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</si>
  <si>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</si>
  <si>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</si>
  <si>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</si>
  <si>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</si>
  <si>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</si>
  <si>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</si>
  <si>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</si>
  <si>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</si>
  <si>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</si>
  <si>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</si>
  <si>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</si>
  <si>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</si>
  <si>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</si>
  <si>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</si>
  <si>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</si>
  <si>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</si>
  <si>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</si>
  <si>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</si>
  <si>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</si>
  <si>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</si>
  <si>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</si>
  <si>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</si>
  <si>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</si>
  <si>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</si>
  <si>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</si>
  <si>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</si>
  <si>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</si>
  <si>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</si>
  <si>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</si>
  <si>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</si>
  <si>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</si>
  <si>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</si>
  <si>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</si>
  <si>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</si>
  <si>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</si>
  <si>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</si>
  <si>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</si>
  <si>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</si>
  <si>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</si>
  <si>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</si>
  <si>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</si>
  <si>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</si>
  <si>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</si>
  <si>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</si>
  <si>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</si>
  <si>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</si>
  <si>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</si>
  <si>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</si>
  <si>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</si>
  <si>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</si>
  <si>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</si>
  <si>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</si>
  <si>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</si>
  <si>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</si>
  <si>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</si>
  <si>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</si>
  <si>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</si>
  <si>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</si>
  <si>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</si>
  <si>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</si>
  <si>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</si>
  <si>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</si>
  <si>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</si>
  <si>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</si>
  <si>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</si>
  <si>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</si>
  <si>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</si>
  <si>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</si>
  <si>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</si>
  <si>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</si>
  <si>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</si>
  <si>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</si>
  <si>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</si>
  <si>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</si>
  <si>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</si>
  <si>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</si>
  <si>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</si>
  <si>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</si>
  <si>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</si>
  <si>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</si>
  <si>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</si>
  <si>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</si>
  <si>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</si>
  <si>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</si>
  <si>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</si>
  <si>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</si>
  <si>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</si>
  <si>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</si>
  <si>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</si>
  <si>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</si>
  <si>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</si>
  <si>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</si>
  <si>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</si>
  <si>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</si>
  <si>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</si>
  <si>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</si>
  <si>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</si>
  <si>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</si>
  <si>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</si>
  <si>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</si>
  <si>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</si>
  <si>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</si>
  <si>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</si>
  <si>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</si>
  <si>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</si>
  <si>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</si>
  <si>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</si>
  <si>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</si>
  <si>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</si>
  <si>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</si>
  <si>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</si>
  <si>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</si>
  <si>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</si>
  <si>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</si>
  <si>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</si>
  <si>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</si>
  <si>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</si>
  <si>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</si>
  <si>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</si>
  <si>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</si>
  <si>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</si>
  <si>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</si>
  <si>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</si>
  <si>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</si>
  <si>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</si>
  <si>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</si>
  <si>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</si>
  <si>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</si>
  <si>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</si>
  <si>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</si>
  <si>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</si>
  <si>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</si>
  <si>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</si>
  <si>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</si>
  <si>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</si>
  <si>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</si>
  <si>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</si>
  <si>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</si>
  <si>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</si>
  <si>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</si>
  <si>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</si>
  <si>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</si>
  <si>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</si>
  <si>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</si>
  <si>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</si>
  <si>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</si>
  <si>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</si>
  <si>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</si>
  <si>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</si>
  <si>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</si>
  <si>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</si>
  <si>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</si>
  <si>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</si>
  <si>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</si>
  <si>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</si>
  <si>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</si>
  <si>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</si>
  <si>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</si>
  <si>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</si>
  <si>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</si>
  <si>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</si>
  <si>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</si>
  <si>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</si>
  <si>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</si>
  <si>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</si>
  <si>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</si>
  <si>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</si>
  <si>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</si>
  <si>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</si>
  <si>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</si>
  <si>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</si>
  <si>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</si>
  <si>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</si>
  <si>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</si>
  <si>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</si>
  <si>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</si>
  <si>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</si>
  <si>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</si>
  <si>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</si>
  <si>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</si>
  <si>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</si>
  <si>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</si>
  <si>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</si>
  <si>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</si>
  <si>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</si>
  <si>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</si>
  <si>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</si>
  <si>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</si>
  <si>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</si>
  <si>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</si>
  <si>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</si>
  <si>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</si>
  <si>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</si>
  <si>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</si>
  <si>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</si>
  <si>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</si>
  <si>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</si>
  <si>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</si>
  <si>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</si>
  <si>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</si>
  <si>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</si>
  <si>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</si>
  <si>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</si>
  <si>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</si>
  <si>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</si>
  <si>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</si>
  <si>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</si>
  <si>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</si>
  <si>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</si>
  <si>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</si>
  <si>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</si>
  <si>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</si>
  <si>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</si>
  <si>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</si>
  <si>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</si>
  <si>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</si>
  <si>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</si>
  <si>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</si>
  <si>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</si>
  <si>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</si>
  <si>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</si>
  <si>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</si>
  <si>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</si>
  <si>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</si>
  <si>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</si>
  <si>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</si>
  <si>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</si>
  <si>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</si>
  <si>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</si>
  <si>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</si>
  <si>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</si>
  <si>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</si>
  <si>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</si>
  <si>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</si>
  <si>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</si>
  <si>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</si>
  <si>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</si>
  <si>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</si>
  <si>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</si>
  <si>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</si>
  <si>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</si>
  <si>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</si>
  <si>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</si>
  <si>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</si>
  <si>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</si>
  <si>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</si>
  <si>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</si>
  <si>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</si>
  <si>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</si>
  <si>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</si>
  <si>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</si>
  <si>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</si>
  <si>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</si>
  <si>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</si>
  <si>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</si>
  <si>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</si>
  <si>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</si>
  <si>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</si>
  <si>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</si>
  <si>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</si>
  <si>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</si>
  <si>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</si>
  <si>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</si>
  <si>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</si>
  <si>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</si>
  <si>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</si>
  <si>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</si>
  <si>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</si>
  <si>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</si>
  <si>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</si>
  <si>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</si>
  <si>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</si>
  <si>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</si>
  <si>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</si>
  <si>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</si>
  <si>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</si>
  <si>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</si>
  <si>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</si>
  <si>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</si>
  <si>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</si>
  <si>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</si>
  <si>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</si>
  <si>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</si>
  <si>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</si>
  <si>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</si>
  <si>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</si>
  <si>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</si>
  <si>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</si>
  <si>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</si>
  <si>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</si>
  <si>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</si>
  <si>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</si>
  <si>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</si>
  <si>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</si>
  <si>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</si>
  <si>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</si>
  <si>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</si>
  <si>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</si>
  <si>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</si>
  <si>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</si>
  <si>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</si>
  <si>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</si>
  <si>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</si>
  <si>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</si>
  <si>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</si>
  <si>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</si>
  <si>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</si>
  <si>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</si>
  <si>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</si>
  <si>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</si>
  <si>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</si>
  <si>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</si>
  <si>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</si>
  <si>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</si>
  <si>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</si>
  <si>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</si>
  <si>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</si>
  <si>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</si>
  <si>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</si>
  <si>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</si>
  <si>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</si>
  <si>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</si>
  <si>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</si>
  <si>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</si>
  <si>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</si>
  <si>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</si>
  <si>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</si>
  <si>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</si>
  <si>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</si>
  <si>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</si>
  <si>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</si>
  <si>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</si>
  <si>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</si>
  <si>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</si>
  <si>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</si>
  <si>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</si>
  <si>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</si>
  <si>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</si>
  <si>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</si>
  <si>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</si>
  <si>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</si>
  <si>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</si>
  <si>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</si>
  <si>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</si>
  <si>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</si>
  <si>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</si>
  <si>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</si>
  <si>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</si>
  <si>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</si>
  <si>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</si>
  <si>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</si>
  <si>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</si>
  <si>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</si>
  <si>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</si>
  <si>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</si>
  <si>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</si>
  <si>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</si>
  <si>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</si>
  <si>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</si>
  <si>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</si>
  <si>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</si>
  <si>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</si>
  <si>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</si>
  <si>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</si>
  <si>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</si>
  <si>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</si>
  <si>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</si>
  <si>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</si>
  <si>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</si>
  <si>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</si>
  <si>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</si>
  <si>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</si>
  <si>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</si>
  <si>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</si>
  <si>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</si>
  <si>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</si>
  <si>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</si>
  <si>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</si>
  <si>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</si>
  <si>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</si>
  <si>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</si>
  <si>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</si>
  <si>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</si>
  <si>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</si>
  <si>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</si>
  <si>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</si>
  <si>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</si>
  <si>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</si>
  <si>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</si>
  <si>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</si>
  <si>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</si>
  <si>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</si>
  <si>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</si>
  <si>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</si>
  <si>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</si>
  <si>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</si>
  <si>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</si>
  <si>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</si>
  <si>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</si>
  <si>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</si>
  <si>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</si>
  <si>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</si>
  <si>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</si>
  <si>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</si>
  <si>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</si>
  <si>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</si>
  <si>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</si>
  <si>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</si>
  <si>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</si>
  <si>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</si>
  <si>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</si>
  <si>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</si>
  <si>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</si>
  <si>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</si>
  <si>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</si>
  <si>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</si>
  <si>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</si>
  <si>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</si>
  <si>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</si>
  <si>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</si>
  <si>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</si>
  <si>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</si>
  <si>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</si>
  <si>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</si>
  <si>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</si>
  <si>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</si>
  <si>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</si>
  <si>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</si>
  <si>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</si>
  <si>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</si>
  <si>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</si>
  <si>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</si>
  <si>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</si>
  <si>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</si>
  <si>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</si>
  <si>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</si>
  <si>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</si>
  <si>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</si>
  <si>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</si>
  <si>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</si>
  <si>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</si>
  <si>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</si>
  <si>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</si>
  <si>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</si>
  <si>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</si>
  <si>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</si>
  <si>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</si>
  <si>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</si>
  <si>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</si>
  <si>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</si>
  <si>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</si>
  <si>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</si>
  <si>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</si>
  <si>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</si>
  <si>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</si>
  <si>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</si>
  <si>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</si>
  <si>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</si>
  <si>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</si>
  <si>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</si>
  <si>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</si>
  <si>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</si>
  <si>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</si>
  <si>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</si>
  <si>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</si>
  <si>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</si>
  <si>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</si>
  <si>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</si>
  <si>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</si>
  <si>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</si>
  <si>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</si>
  <si>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</si>
  <si>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</si>
  <si>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</si>
  <si>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</si>
  <si>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</si>
  <si>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</si>
  <si>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</si>
  <si>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</si>
  <si>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</si>
  <si>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</si>
  <si>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</si>
  <si>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</si>
  <si>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</si>
  <si>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</si>
  <si>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</si>
  <si>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</si>
  <si>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</si>
  <si>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</si>
  <si>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</si>
  <si>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</si>
  <si>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</si>
  <si>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</si>
  <si>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</si>
  <si>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</si>
  <si>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</si>
  <si>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</si>
  <si>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</si>
  <si>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</si>
  <si>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</si>
  <si>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</si>
  <si>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</si>
  <si>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</si>
  <si>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</si>
  <si>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</si>
  <si>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</si>
  <si>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</si>
  <si>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</si>
  <si>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</si>
  <si>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</si>
  <si>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</si>
  <si>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</si>
  <si>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</si>
  <si>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</si>
  <si>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</si>
  <si>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</si>
  <si>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</si>
  <si>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</si>
  <si>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</si>
  <si>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</si>
  <si>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</si>
  <si>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</si>
  <si>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</si>
  <si>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</si>
  <si>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</si>
  <si>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</si>
  <si>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</si>
  <si>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</si>
  <si>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</si>
  <si>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</si>
  <si>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</si>
  <si>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</si>
  <si>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</si>
  <si>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</si>
  <si>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</si>
  <si>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</si>
  <si>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</si>
  <si>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</si>
  <si>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</si>
  <si>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</si>
  <si>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</si>
  <si>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</si>
  <si>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</si>
  <si>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</si>
  <si>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</si>
  <si>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</si>
  <si>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</si>
  <si>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</si>
  <si>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</si>
  <si>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</si>
  <si>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</si>
  <si>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</si>
  <si>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</si>
  <si>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</si>
  <si>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</si>
  <si>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</si>
  <si>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</si>
  <si>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</si>
  <si>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</si>
  <si>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</si>
  <si>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</si>
  <si>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</si>
  <si>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</si>
  <si>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</si>
  <si>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</si>
  <si>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</si>
  <si>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</si>
  <si>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</si>
  <si>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</si>
  <si>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</si>
  <si>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</si>
  <si>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</si>
  <si>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</si>
  <si>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</si>
  <si>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</si>
  <si>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</si>
  <si>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</si>
  <si>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</si>
  <si>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</si>
  <si>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</si>
  <si>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</si>
  <si>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</si>
  <si>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</si>
  <si>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</si>
  <si>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</si>
  <si>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</si>
  <si>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</si>
  <si>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</si>
  <si>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</si>
  <si>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</si>
  <si>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</si>
  <si>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</si>
  <si>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</si>
  <si>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</si>
  <si>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</si>
  <si>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</si>
  <si>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</si>
  <si>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</si>
  <si>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</si>
  <si>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</si>
  <si>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</si>
  <si>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</si>
  <si>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</si>
  <si>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</si>
  <si>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</si>
  <si>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</si>
  <si>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</si>
  <si>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</si>
  <si>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</si>
  <si>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</si>
  <si>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</si>
  <si>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</si>
  <si>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</si>
  <si>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</si>
  <si>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</si>
  <si>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</si>
  <si>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</si>
  <si>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</si>
  <si>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</si>
  <si>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</si>
  <si>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</si>
  <si>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</si>
  <si>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</si>
  <si>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</si>
  <si>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</si>
  <si>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</si>
  <si>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</si>
  <si>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</si>
  <si>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</si>
  <si>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</si>
  <si>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</si>
  <si>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</si>
  <si>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</si>
  <si>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</si>
  <si>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</si>
  <si>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</si>
  <si>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</si>
  <si>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</si>
  <si>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</si>
  <si>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</si>
  <si>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</si>
  <si>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</si>
  <si>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</si>
  <si>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</si>
  <si>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</si>
  <si>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</si>
  <si>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</si>
  <si>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</si>
  <si>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</si>
  <si>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</si>
  <si>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</si>
  <si>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</si>
  <si>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</si>
  <si>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</si>
  <si>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</si>
  <si>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</si>
  <si>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</si>
  <si>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</si>
  <si>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</si>
  <si>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</si>
  <si>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</si>
  <si>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</si>
  <si>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</si>
  <si>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</si>
  <si>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</si>
  <si>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</si>
  <si>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</si>
  <si>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</si>
  <si>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</si>
  <si>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</si>
  <si>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</si>
  <si>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</si>
  <si>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</si>
  <si>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</si>
  <si>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</si>
  <si>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</si>
  <si>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</si>
  <si>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</si>
  <si>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</si>
  <si>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</si>
  <si>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</si>
  <si>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</si>
  <si>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</si>
  <si>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</si>
  <si>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</si>
  <si>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</si>
  <si>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</si>
  <si>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</si>
  <si>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</si>
  <si>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</si>
  <si>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</si>
  <si>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</si>
  <si>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</si>
  <si>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</si>
  <si>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</si>
  <si>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</si>
  <si>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</si>
  <si>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</si>
  <si>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</si>
  <si>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</si>
  <si>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</si>
  <si>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</si>
  <si>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</si>
  <si>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</si>
  <si>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</si>
  <si>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</si>
  <si>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</si>
  <si>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</si>
  <si>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</si>
  <si>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</si>
  <si>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</si>
  <si>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</si>
  <si>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</si>
  <si>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</si>
  <si>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</si>
  <si>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</si>
  <si>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</si>
  <si>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</si>
  <si>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</si>
  <si>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</si>
  <si>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</si>
  <si>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</si>
  <si>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</si>
  <si>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</si>
  <si>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</si>
  <si>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</si>
  <si>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</si>
  <si>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</si>
  <si>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</si>
  <si>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</si>
  <si>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</si>
  <si>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</si>
  <si>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</si>
  <si>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</si>
  <si>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</si>
  <si>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</si>
  <si>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</si>
  <si>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</si>
  <si>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</si>
  <si>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</si>
  <si>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</si>
  <si>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</si>
  <si>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</si>
  <si>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</si>
  <si>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</si>
  <si>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</si>
  <si>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</si>
  <si>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</si>
  <si>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</si>
  <si>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</si>
  <si>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</si>
  <si>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</si>
  <si>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</si>
  <si>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</si>
  <si>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</si>
  <si>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</si>
  <si>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</si>
  <si>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</si>
  <si>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</si>
  <si>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</si>
  <si>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</si>
  <si>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</si>
  <si>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</si>
  <si>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</si>
  <si>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</si>
  <si>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</si>
  <si>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</si>
  <si>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</si>
  <si>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</si>
  <si>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</si>
  <si>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</si>
  <si>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</si>
  <si>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</si>
  <si>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</si>
  <si>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</si>
  <si>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</si>
  <si>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</si>
  <si>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</si>
  <si>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</si>
  <si>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</si>
  <si>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</si>
  <si>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</si>
  <si>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</si>
  <si>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</si>
  <si>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</si>
  <si>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</si>
  <si>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</si>
  <si>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</si>
  <si>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</si>
  <si>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</si>
  <si>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</si>
  <si>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</si>
  <si>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</si>
  <si>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</si>
  <si>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</si>
  <si>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</si>
  <si>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</si>
  <si>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</si>
  <si>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</si>
  <si>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</si>
  <si>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</si>
  <si>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</si>
  <si>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</si>
  <si>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</si>
  <si>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</si>
  <si>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</si>
  <si>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</si>
  <si>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</si>
  <si>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</si>
  <si>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</si>
  <si>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</si>
  <si>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</si>
  <si>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</si>
  <si>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</si>
  <si>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</si>
  <si>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</si>
  <si>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</si>
  <si>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</si>
  <si>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</si>
  <si>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</si>
  <si>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</si>
  <si>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</si>
  <si>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</si>
  <si>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</si>
  <si>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</si>
  <si>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</si>
  <si>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</si>
  <si>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</si>
  <si>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</si>
  <si>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</si>
  <si>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</si>
  <si>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</si>
  <si>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</si>
  <si>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</si>
  <si>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</si>
  <si>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</si>
  <si>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</si>
  <si>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</si>
  <si>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</si>
  <si>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</si>
  <si>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</si>
  <si>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</si>
  <si>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</si>
  <si>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</si>
  <si>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</si>
  <si>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</si>
  <si>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</si>
  <si>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</si>
  <si>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</si>
  <si>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</si>
  <si>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</si>
  <si>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</si>
  <si>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</si>
  <si>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</si>
  <si>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</si>
  <si>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</si>
  <si>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</si>
  <si>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</si>
  <si>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</si>
  <si>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</si>
  <si>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</si>
  <si>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</si>
  <si>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</si>
  <si>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</si>
  <si>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</si>
  <si>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</si>
  <si>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</si>
  <si>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</si>
  <si>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</si>
  <si>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</si>
  <si>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</si>
  <si>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</si>
  <si>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</si>
  <si>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</si>
  <si>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</si>
  <si>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</si>
  <si>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</si>
  <si>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</si>
  <si>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</si>
  <si>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</si>
  <si>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</si>
  <si>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</si>
  <si>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</si>
  <si>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</si>
  <si>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</si>
  <si>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</si>
  <si>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</si>
  <si>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</si>
  <si>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</si>
  <si>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</si>
  <si>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</si>
  <si>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</si>
  <si>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</si>
  <si>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</si>
  <si>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</si>
  <si>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</si>
  <si>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</si>
  <si>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</si>
  <si>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</si>
  <si>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</si>
  <si>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</si>
  <si>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</si>
  <si>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</si>
  <si>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</si>
  <si>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</si>
  <si>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</si>
  <si>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</si>
  <si>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</si>
  <si>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</si>
  <si>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</si>
  <si>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</si>
  <si>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</si>
  <si>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</si>
  <si>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</si>
  <si>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</si>
  <si>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</si>
  <si>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</si>
  <si>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</si>
  <si>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</si>
  <si>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</si>
  <si>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</si>
  <si>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</si>
  <si>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</si>
  <si>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</si>
  <si>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</si>
  <si>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</si>
  <si>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</si>
  <si>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</si>
  <si>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</si>
  <si>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</si>
  <si>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</si>
  <si>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</si>
  <si>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</si>
  <si>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</si>
  <si>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</si>
  <si>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</si>
  <si>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</si>
  <si>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</si>
  <si>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</si>
  <si>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</si>
  <si>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</si>
  <si>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</si>
  <si>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</si>
  <si>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</si>
  <si>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</si>
  <si>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</si>
  <si>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</si>
  <si>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</si>
  <si>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</si>
  <si>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</si>
  <si>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</si>
  <si>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</si>
  <si>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</si>
  <si>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</si>
  <si>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</si>
  <si>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</si>
  <si>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</si>
  <si>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</si>
  <si>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</si>
  <si>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</si>
  <si>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</si>
  <si>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</si>
  <si>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</si>
  <si>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</si>
  <si>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</si>
  <si>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</si>
  <si>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</si>
  <si>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</si>
  <si>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</si>
  <si>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</si>
  <si>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</si>
  <si>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</si>
  <si>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</si>
  <si>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</si>
  <si>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</si>
  <si>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</si>
  <si>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</si>
  <si>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</si>
  <si>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</si>
  <si>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</si>
  <si>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</si>
  <si>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</si>
  <si>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</si>
  <si>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</si>
  <si>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</si>
  <si>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</si>
  <si>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</si>
  <si>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</si>
  <si>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</si>
  <si>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</si>
  <si>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</si>
  <si>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</si>
  <si>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</si>
  <si>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</si>
  <si>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</si>
  <si>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</si>
  <si>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</si>
  <si>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</si>
  <si>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</si>
  <si>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</si>
  <si>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</si>
  <si>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</si>
  <si>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</si>
  <si>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</si>
  <si>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</si>
  <si>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</si>
  <si>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</si>
  <si>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</si>
  <si>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</si>
  <si>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</si>
  <si>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</si>
  <si>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</si>
  <si>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</si>
  <si>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</si>
  <si>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</si>
  <si>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</si>
  <si>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</si>
  <si>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</si>
  <si>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</si>
  <si>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</si>
  <si>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</si>
  <si>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</si>
  <si>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</si>
  <si>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</si>
  <si>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</si>
  <si>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</si>
  <si>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</si>
  <si>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</si>
  <si>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</si>
  <si>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</si>
  <si>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</si>
  <si>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</si>
  <si>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</si>
  <si>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</si>
  <si>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</si>
  <si>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</si>
  <si>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</si>
  <si>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</si>
  <si>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</si>
  <si>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</si>
  <si>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</si>
  <si>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</si>
  <si>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</si>
  <si>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</si>
  <si>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</si>
  <si>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</si>
  <si>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</si>
  <si>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</si>
  <si>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</si>
  <si>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</si>
  <si>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</si>
  <si>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</si>
  <si>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</si>
  <si>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</si>
  <si>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</si>
  <si>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</si>
  <si>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</si>
  <si>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</si>
  <si>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</si>
  <si>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</si>
  <si>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</si>
  <si>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</si>
  <si>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</si>
  <si>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</si>
  <si>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</si>
  <si>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</si>
  <si>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</si>
  <si>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</si>
  <si>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</si>
  <si>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</si>
  <si>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</si>
  <si>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</si>
  <si>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</si>
  <si>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</si>
  <si>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</si>
  <si>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</si>
  <si>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</si>
  <si>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</si>
  <si>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</si>
  <si>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</si>
  <si>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</si>
  <si>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</si>
  <si>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</si>
  <si>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</si>
  <si>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</si>
  <si>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</si>
  <si>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</si>
  <si>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</si>
  <si>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</si>
  <si>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</si>
  <si>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</si>
  <si>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</si>
  <si>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</si>
  <si>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</si>
  <si>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</si>
  <si>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</si>
  <si>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</si>
  <si>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</si>
  <si>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</si>
  <si>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</si>
  <si>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</si>
  <si>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</si>
  <si>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</si>
  <si>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</si>
  <si>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</si>
  <si>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</si>
  <si>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</si>
  <si>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</si>
  <si>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</si>
  <si>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</si>
  <si>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</si>
  <si>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</si>
  <si>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</si>
  <si>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</si>
  <si>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</si>
  <si>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</si>
  <si>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</si>
  <si>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</si>
  <si>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</si>
  <si>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</si>
  <si>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</si>
  <si>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</si>
  <si>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</si>
  <si>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</si>
  <si>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</si>
  <si>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</si>
  <si>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</si>
  <si>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</si>
  <si>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</si>
  <si>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</si>
  <si>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</si>
  <si>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</si>
  <si>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</si>
  <si>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</si>
  <si>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</si>
  <si>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</si>
  <si>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</si>
  <si>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</si>
  <si>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</si>
  <si>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</si>
  <si>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</si>
  <si>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</si>
  <si>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</si>
  <si>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</si>
  <si>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</si>
  <si>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</si>
  <si>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</si>
  <si>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</si>
  <si>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</si>
  <si>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</si>
  <si>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</si>
  <si>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</si>
  <si>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</si>
  <si>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</si>
  <si>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</si>
  <si>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</si>
  <si>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</si>
  <si>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</si>
  <si>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</si>
  <si>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</si>
  <si>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</si>
  <si>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</si>
  <si>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</si>
  <si>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</si>
  <si>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</si>
  <si>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</si>
  <si>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</si>
  <si>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</si>
  <si>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</si>
  <si>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</si>
  <si>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</si>
  <si>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</si>
  <si>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</si>
  <si>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</si>
  <si>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</si>
  <si>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</si>
  <si>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</si>
  <si>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</si>
  <si>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</si>
  <si>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</si>
  <si>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</si>
  <si>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</si>
  <si>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</si>
  <si>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</si>
  <si>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</si>
  <si>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</si>
  <si>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</si>
  <si>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</si>
  <si>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</si>
  <si>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</si>
  <si>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</si>
  <si>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</si>
  <si>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</si>
  <si>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</si>
  <si>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</si>
  <si>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</si>
  <si>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</si>
  <si>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</si>
  <si>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</si>
  <si>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</si>
  <si>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</si>
  <si>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</si>
  <si>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</si>
  <si>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</si>
  <si>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</si>
  <si>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</si>
  <si>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</si>
  <si>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</si>
  <si>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</si>
  <si>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</si>
  <si>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</si>
  <si>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</si>
  <si>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</si>
  <si>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</si>
  <si>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</si>
  <si>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</si>
  <si>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</si>
  <si>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</si>
  <si>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</si>
  <si>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</si>
  <si>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</si>
  <si>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</si>
  <si>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</si>
  <si>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</si>
  <si>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</si>
  <si>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</si>
  <si>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</si>
  <si>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</si>
  <si>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</si>
  <si>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</si>
  <si>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</si>
  <si>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</si>
  <si>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</si>
  <si>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</si>
  <si>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</si>
  <si>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</si>
  <si>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</si>
  <si>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</si>
  <si>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</si>
  <si>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</si>
  <si>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</si>
  <si>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</si>
  <si>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</si>
  <si>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</si>
  <si>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</si>
  <si>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</si>
  <si>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</si>
  <si>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</si>
  <si>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</si>
  <si>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</si>
  <si>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</si>
  <si>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</si>
  <si>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</si>
  <si>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</si>
  <si>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</si>
  <si>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</si>
  <si>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</si>
  <si>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</si>
  <si>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</si>
  <si>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</si>
  <si>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</si>
  <si>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</si>
  <si>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</si>
  <si>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</si>
  <si>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</si>
  <si>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</si>
  <si>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</si>
  <si>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</si>
  <si>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</si>
  <si>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</si>
  <si>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</si>
  <si>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</si>
  <si>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</si>
  <si>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</si>
  <si>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</si>
  <si>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</si>
  <si>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</si>
  <si>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</si>
  <si>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</si>
  <si>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</si>
  <si>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</si>
  <si>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</si>
  <si>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</si>
  <si>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</si>
  <si>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</si>
  <si>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</si>
  <si>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</si>
  <si>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</si>
  <si>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</si>
  <si>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</si>
  <si>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</si>
  <si>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</si>
  <si>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</si>
  <si>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</si>
  <si>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</si>
  <si>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</si>
  <si>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</si>
  <si>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</si>
  <si>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</si>
  <si>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</si>
  <si>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</si>
  <si>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</si>
  <si>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</si>
  <si>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</si>
  <si>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</si>
  <si>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</si>
  <si>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</si>
  <si>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</si>
  <si>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</si>
  <si>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</si>
  <si>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</si>
  <si>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</si>
  <si>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</si>
  <si>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</si>
  <si>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</si>
  <si>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</si>
  <si>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</si>
  <si>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</si>
  <si>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</si>
  <si>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</si>
  <si>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</si>
  <si>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</si>
  <si>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</si>
  <si>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</si>
  <si>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</si>
  <si>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</si>
  <si>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</si>
  <si>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</si>
  <si>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</si>
  <si>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</si>
  <si>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</si>
  <si>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</si>
  <si>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</si>
  <si>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</si>
  <si>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</si>
  <si>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</si>
  <si>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</si>
  <si>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</si>
  <si>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</si>
  <si>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</si>
  <si>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</si>
  <si>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</si>
  <si>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</si>
  <si>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</si>
  <si>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</si>
  <si>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</si>
  <si>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</si>
  <si>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</si>
  <si>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</si>
  <si>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</si>
  <si>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</si>
  <si>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</si>
  <si>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</si>
  <si>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</si>
  <si>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</si>
  <si>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</si>
  <si>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</si>
  <si>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</si>
  <si>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</si>
  <si>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</si>
  <si>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</si>
  <si>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</si>
  <si>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</si>
  <si>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</si>
  <si>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</si>
  <si>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</si>
  <si>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</si>
  <si>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</si>
  <si>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</si>
  <si>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</si>
  <si>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</si>
  <si>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</si>
  <si>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</si>
  <si>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</si>
  <si>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</si>
  <si>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</si>
  <si>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</si>
  <si>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</si>
  <si>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</si>
  <si>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</si>
  <si>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</si>
  <si>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</si>
  <si>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</si>
  <si>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</si>
  <si>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</si>
  <si>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</si>
  <si>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</si>
  <si>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</si>
  <si>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</si>
  <si>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</si>
  <si>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</si>
  <si>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</si>
  <si>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</si>
  <si>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</si>
  <si>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</si>
  <si>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</si>
  <si>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</si>
  <si>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</si>
  <si>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</si>
  <si>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</si>
  <si>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</si>
  <si>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</si>
  <si>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</si>
  <si>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</si>
  <si>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</si>
  <si>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</si>
  <si>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</si>
  <si>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</si>
  <si>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</si>
  <si>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</si>
  <si>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</si>
  <si>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</si>
  <si>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</si>
  <si>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</si>
  <si>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</si>
  <si>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</si>
  <si>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</si>
  <si>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</si>
  <si>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</si>
  <si>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</si>
  <si>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</si>
  <si>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</si>
  <si>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</si>
  <si>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</si>
  <si>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</si>
  <si>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</si>
  <si>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</si>
  <si>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</si>
  <si>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</si>
  <si>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</si>
  <si>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</si>
  <si>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</si>
  <si>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</si>
  <si>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</si>
  <si>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</si>
  <si>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</si>
  <si>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</si>
  <si>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</si>
  <si>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</si>
  <si>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</si>
  <si>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</si>
  <si>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</si>
  <si>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</si>
  <si>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</si>
  <si>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</si>
  <si>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</si>
  <si>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</si>
  <si>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</si>
  <si>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</si>
  <si>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</si>
  <si>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</si>
  <si>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</si>
  <si>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</si>
  <si>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</si>
  <si>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</si>
  <si>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</si>
  <si>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</si>
  <si>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</si>
  <si>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</si>
  <si>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</si>
  <si>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</si>
  <si>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</si>
  <si>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</si>
  <si>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</si>
  <si>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</si>
  <si>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</si>
  <si>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</si>
  <si>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</si>
  <si>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</si>
  <si>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</si>
  <si>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</si>
  <si>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</si>
  <si>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</si>
  <si>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</si>
  <si>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</si>
  <si>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</si>
  <si>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</si>
  <si>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</si>
  <si>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</si>
  <si>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</si>
  <si>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</si>
  <si>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</si>
  <si>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</si>
  <si>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</si>
  <si>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</si>
  <si>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</si>
  <si>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</si>
  <si>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</si>
  <si>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</si>
  <si>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</si>
  <si>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</si>
  <si>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</si>
  <si>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</si>
  <si>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</si>
  <si>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</si>
  <si>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</si>
  <si>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</si>
  <si>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</si>
  <si>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</si>
  <si>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</si>
  <si>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</si>
  <si>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</si>
  <si>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</si>
  <si>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</si>
  <si>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</si>
  <si>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</si>
  <si>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</si>
  <si>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</si>
  <si>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</si>
  <si>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</si>
  <si>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</si>
  <si>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</si>
  <si>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</si>
  <si>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</si>
  <si>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</si>
  <si>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</si>
  <si>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</si>
  <si>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</si>
  <si>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</si>
  <si>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</si>
  <si>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</si>
  <si>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</si>
  <si>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</si>
  <si>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</si>
  <si>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</si>
  <si>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</si>
  <si>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</si>
  <si>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</si>
  <si>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</si>
  <si>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</si>
  <si>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</si>
  <si>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</si>
  <si>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</si>
  <si>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</si>
  <si>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</si>
  <si>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</si>
  <si>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</si>
  <si>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</si>
  <si>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</si>
  <si>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</si>
  <si>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</si>
  <si>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</si>
  <si>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</si>
  <si>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</si>
  <si>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</si>
  <si>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</si>
  <si>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</si>
  <si>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</si>
  <si>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</si>
  <si>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</si>
  <si>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</si>
  <si>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</si>
  <si>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</si>
  <si>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</si>
  <si>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</si>
  <si>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</si>
  <si>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</si>
  <si>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</si>
  <si>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</si>
  <si>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</si>
  <si>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</si>
  <si>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</si>
  <si>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</si>
  <si>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</si>
  <si>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</si>
  <si>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</si>
  <si>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</si>
  <si>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</si>
  <si>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</si>
  <si>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</si>
  <si>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</si>
  <si>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</si>
  <si>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</si>
  <si>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</si>
  <si>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</si>
  <si>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</si>
  <si>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</si>
  <si>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</si>
  <si>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</si>
  <si>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</si>
  <si>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</si>
  <si>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</si>
  <si>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</si>
  <si>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</si>
  <si>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</si>
  <si>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</si>
  <si>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</si>
  <si>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</si>
  <si>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</si>
  <si>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</si>
  <si>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</si>
  <si>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</si>
  <si>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</si>
  <si>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</si>
  <si>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</si>
  <si>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</si>
  <si>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</si>
  <si>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</si>
  <si>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</si>
  <si>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</si>
  <si>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</si>
  <si>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</si>
  <si>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</si>
  <si>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</si>
  <si>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</si>
  <si>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</si>
  <si>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</si>
  <si>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</si>
  <si>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</si>
  <si>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</si>
  <si>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</si>
  <si>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</si>
  <si>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</si>
  <si>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</si>
  <si>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</si>
  <si>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</si>
  <si>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</si>
  <si>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</si>
  <si>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</si>
  <si>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</si>
  <si>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</si>
  <si>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</si>
  <si>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</si>
  <si>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</si>
  <si>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</si>
  <si>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</si>
  <si>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</si>
  <si>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</si>
  <si>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</si>
  <si>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</si>
  <si>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</si>
  <si>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</si>
  <si>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</si>
  <si>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</si>
  <si>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</si>
  <si>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</si>
  <si>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</si>
  <si>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</si>
  <si>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</si>
  <si>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</si>
  <si>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</si>
  <si>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</si>
  <si>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</si>
  <si>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</si>
  <si>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</si>
  <si>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</si>
  <si>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</si>
  <si>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</si>
  <si>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</si>
  <si>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</si>
  <si>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</si>
  <si>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</si>
  <si>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</si>
  <si>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</si>
  <si>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</si>
  <si>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</si>
  <si>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</si>
  <si>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</si>
  <si>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</si>
  <si>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</si>
  <si>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</si>
  <si>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</si>
  <si>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</si>
  <si>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</si>
  <si>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</si>
  <si>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</si>
  <si>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</si>
  <si>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</si>
  <si>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</si>
  <si>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</si>
  <si>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</si>
  <si>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</si>
  <si>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</si>
  <si>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</si>
  <si>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</si>
  <si>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</si>
  <si>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</si>
  <si>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</si>
  <si>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</si>
  <si>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</si>
  <si>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</si>
  <si>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</si>
  <si>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</si>
  <si>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</si>
  <si>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</si>
  <si>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</si>
  <si>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</si>
  <si>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</si>
  <si>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</si>
  <si>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</si>
  <si>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</si>
  <si>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</si>
  <si>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</si>
  <si>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</si>
  <si>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</si>
  <si>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</si>
  <si>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</si>
  <si>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</si>
  <si>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</si>
  <si>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</si>
  <si>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</si>
  <si>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</si>
  <si>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</si>
  <si>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</si>
  <si>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</si>
  <si>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</si>
  <si>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</si>
  <si>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</si>
  <si>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</si>
  <si>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</si>
  <si>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</si>
  <si>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</si>
  <si>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</si>
  <si>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</si>
  <si>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</si>
  <si>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</si>
  <si>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</si>
  <si>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</si>
  <si>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</si>
  <si>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</si>
  <si>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</si>
  <si>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</si>
  <si>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</si>
  <si>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</si>
  <si>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</si>
  <si>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</si>
  <si>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</si>
  <si>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</si>
  <si>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</si>
  <si>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</si>
  <si>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</si>
  <si>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</si>
  <si>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</si>
  <si>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</si>
  <si>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</si>
  <si>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</si>
  <si>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</si>
  <si>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</si>
  <si>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</si>
  <si>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</si>
  <si>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</si>
  <si>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</si>
  <si>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</si>
  <si>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</si>
  <si>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</si>
  <si>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</si>
  <si>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</si>
  <si>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</si>
  <si>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</si>
  <si>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</si>
  <si>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</si>
  <si>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</si>
  <si>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</si>
  <si>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</si>
  <si>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</si>
  <si>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</si>
  <si>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</si>
  <si>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</si>
  <si>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</si>
  <si>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</si>
  <si>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</si>
  <si>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</si>
  <si>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</si>
  <si>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</si>
  <si>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</si>
  <si>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</si>
  <si>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</si>
  <si>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</si>
  <si>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</si>
  <si>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</si>
  <si>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</si>
  <si>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</si>
  <si>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</si>
  <si>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</si>
  <si>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</si>
  <si>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</si>
  <si>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</si>
  <si>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</si>
  <si>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</si>
  <si>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</si>
  <si>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</si>
  <si>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</si>
  <si>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</si>
  <si>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</si>
  <si>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</si>
  <si>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</si>
  <si>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</si>
  <si>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</si>
  <si>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</si>
  <si>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</si>
  <si>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</si>
  <si>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</si>
  <si>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</si>
  <si>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</si>
  <si>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</si>
  <si>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</si>
  <si>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</si>
  <si>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</si>
  <si>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</si>
  <si>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</si>
  <si>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</si>
  <si>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</si>
  <si>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</si>
  <si>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</si>
  <si>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</si>
  <si>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</si>
  <si>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</si>
  <si>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</si>
  <si>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</si>
  <si>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</si>
  <si>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</si>
  <si>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</si>
  <si>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</si>
  <si>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</si>
  <si>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</si>
  <si>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</si>
  <si>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</si>
  <si>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</si>
  <si>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</si>
  <si>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</si>
  <si>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</si>
  <si>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</si>
  <si>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</si>
  <si>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</si>
  <si>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</si>
  <si>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</si>
  <si>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</si>
  <si>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</si>
  <si>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</si>
  <si>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</si>
  <si>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</si>
  <si>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</si>
  <si>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</si>
  <si>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</si>
  <si>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</si>
  <si>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</si>
  <si>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</si>
  <si>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</si>
  <si>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</si>
  <si>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</si>
  <si>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</si>
  <si>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</si>
  <si>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</si>
  <si>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</si>
  <si>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</si>
  <si>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</si>
  <si>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</si>
  <si>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</si>
  <si>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</si>
  <si>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</si>
  <si>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</si>
  <si>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</si>
  <si>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</si>
  <si>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</si>
  <si>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</si>
  <si>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</si>
  <si>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</si>
  <si>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</si>
  <si>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</si>
  <si>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</si>
  <si>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</si>
  <si>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</si>
  <si>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</si>
  <si>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</si>
  <si>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</si>
  <si>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</si>
  <si>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</si>
  <si>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</si>
  <si>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</si>
  <si>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</si>
  <si>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</si>
  <si>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</si>
  <si>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</si>
  <si>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</si>
  <si>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</si>
  <si>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</si>
  <si>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</si>
  <si>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</si>
  <si>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</si>
  <si>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</si>
  <si>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</si>
  <si>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</si>
  <si>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</si>
  <si>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</si>
  <si>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</si>
  <si>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</si>
  <si>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</si>
  <si>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</si>
  <si>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</si>
  <si>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</si>
  <si>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</si>
  <si>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</si>
  <si>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</si>
  <si>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</si>
  <si>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</si>
  <si>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</si>
  <si>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</si>
  <si>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</si>
  <si>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</si>
  <si>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</si>
  <si>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</si>
  <si>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</si>
  <si>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</si>
  <si>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</si>
  <si>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</si>
  <si>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</si>
  <si>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</si>
  <si>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</si>
  <si>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</si>
  <si>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</si>
  <si>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</si>
  <si>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</si>
  <si>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</si>
  <si>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</si>
  <si>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</si>
  <si>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</si>
  <si>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</si>
  <si>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</si>
  <si>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</si>
  <si>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</si>
  <si>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</si>
  <si>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</si>
  <si>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</si>
  <si>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</si>
  <si>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</si>
  <si>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</si>
  <si>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</si>
  <si>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</si>
  <si>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</si>
  <si>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</si>
  <si>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</si>
  <si>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</si>
  <si>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</si>
  <si>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</si>
  <si>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</si>
  <si>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</si>
  <si>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</si>
  <si>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</si>
  <si>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</si>
  <si>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</si>
  <si>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</si>
  <si>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</si>
  <si>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</si>
  <si>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</si>
  <si>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</si>
  <si>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</si>
  <si>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</si>
  <si>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</si>
  <si>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</si>
  <si>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</si>
  <si>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</si>
  <si>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</si>
  <si>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</si>
  <si>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</si>
  <si>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</si>
  <si>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</si>
  <si>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</si>
  <si>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</si>
  <si>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</si>
  <si>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</si>
  <si>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</si>
  <si>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</si>
  <si>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</si>
  <si>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</si>
  <si>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</si>
  <si>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</si>
  <si>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</si>
  <si>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</si>
  <si>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</si>
  <si>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</si>
  <si>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</si>
  <si>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</si>
  <si>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</si>
  <si>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</si>
  <si>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</si>
  <si>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</si>
  <si>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</si>
  <si>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</si>
  <si>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</si>
  <si>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</si>
  <si>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</si>
  <si>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</si>
  <si>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</si>
  <si>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</si>
  <si>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</si>
  <si>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</si>
  <si>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</si>
  <si>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</si>
  <si>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</si>
  <si>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</si>
  <si>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</si>
  <si>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</si>
  <si>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</si>
  <si>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</si>
  <si>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</si>
  <si>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</si>
  <si>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</si>
  <si>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</si>
  <si>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</si>
  <si>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</si>
  <si>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</si>
  <si>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</si>
  <si>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</si>
  <si>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</si>
  <si>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</si>
  <si>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</si>
  <si>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</si>
  <si>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</si>
  <si>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</si>
  <si>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</si>
  <si>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</si>
  <si>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</si>
  <si>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</si>
  <si>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</si>
  <si>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</si>
  <si>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</si>
  <si>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</si>
  <si>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</si>
  <si>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</si>
  <si>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</si>
  <si>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</si>
  <si>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</si>
  <si>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</si>
  <si>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</si>
  <si>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</si>
  <si>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</si>
  <si>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</si>
  <si>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</si>
  <si>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</si>
  <si>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</si>
  <si>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</si>
  <si>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</si>
  <si>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</si>
  <si>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</si>
  <si>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</si>
  <si>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</si>
  <si>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</si>
  <si>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</si>
  <si>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</si>
  <si>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</si>
  <si>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</si>
  <si>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</si>
  <si>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</si>
  <si>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</si>
  <si>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</si>
  <si>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</si>
  <si>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</si>
  <si>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</si>
  <si>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</si>
  <si>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</si>
  <si>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</si>
  <si>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</si>
  <si>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</si>
  <si>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</si>
  <si>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</si>
  <si>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</si>
  <si>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</si>
  <si>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</si>
  <si>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</si>
  <si>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</si>
  <si>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</si>
  <si>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</si>
  <si>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</si>
  <si>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</si>
  <si>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</si>
  <si>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</si>
  <si>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</si>
  <si>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</si>
  <si>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</si>
  <si>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</si>
  <si>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</si>
  <si>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</si>
  <si>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</si>
  <si>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</si>
  <si>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</si>
  <si>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</si>
  <si>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</si>
  <si>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</si>
  <si>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</si>
  <si>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</si>
  <si>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</si>
  <si>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</si>
  <si>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</si>
  <si>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</si>
  <si>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</si>
  <si>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</si>
  <si>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</si>
  <si>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</si>
  <si>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</si>
  <si>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</si>
  <si>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</si>
  <si>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</si>
  <si>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</si>
  <si>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</si>
  <si>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</si>
  <si>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</si>
  <si>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</si>
  <si>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</si>
  <si>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</si>
  <si>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</si>
  <si>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</si>
  <si>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</si>
  <si>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</si>
  <si>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</si>
  <si>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</si>
  <si>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</si>
  <si>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</si>
  <si>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</si>
  <si>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</si>
  <si>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</si>
  <si>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</si>
  <si>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</si>
  <si>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</si>
  <si>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</si>
  <si>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</si>
  <si>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</si>
  <si>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</si>
  <si>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</si>
  <si>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</si>
  <si>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</si>
  <si>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</si>
  <si>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</si>
  <si>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</si>
  <si>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</si>
  <si>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</si>
  <si>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</si>
  <si>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</si>
  <si>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</si>
  <si>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</si>
  <si>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</si>
  <si>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</si>
  <si>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</si>
  <si>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</si>
  <si>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</si>
  <si>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</si>
  <si>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</si>
  <si>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</si>
  <si>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</si>
  <si>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</si>
  <si>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</si>
  <si>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</si>
  <si>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</si>
  <si>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</si>
  <si>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</si>
  <si>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</si>
  <si>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</si>
  <si>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</si>
  <si>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</si>
  <si>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</si>
  <si>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</si>
  <si>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</si>
  <si>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</si>
  <si>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</si>
  <si>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</si>
  <si>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</si>
  <si>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</si>
  <si>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</si>
  <si>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</si>
  <si>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</si>
  <si>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</si>
  <si>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</si>
  <si>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</si>
  <si>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</si>
  <si>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</si>
  <si>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</si>
  <si>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</si>
  <si>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</si>
  <si>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</si>
  <si>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</si>
  <si>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</si>
  <si>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</si>
  <si>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</si>
  <si>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</si>
  <si>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</si>
  <si>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</si>
  <si>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</si>
  <si>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</si>
  <si>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</si>
  <si>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</si>
  <si>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</si>
  <si>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</si>
  <si>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</si>
  <si>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</si>
  <si>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</si>
  <si>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</si>
  <si>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</si>
  <si>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</si>
  <si>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</si>
  <si>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</si>
  <si>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</si>
  <si>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</si>
  <si>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</si>
  <si>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</si>
  <si>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</si>
  <si>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</si>
  <si>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</si>
  <si>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</si>
  <si>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</si>
  <si>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</si>
  <si>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</si>
  <si>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</si>
  <si>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</si>
  <si>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</si>
  <si>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</si>
  <si>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</si>
  <si>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</si>
  <si>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</si>
  <si>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</si>
  <si>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</si>
  <si>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</si>
  <si>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</si>
  <si>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</si>
  <si>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</si>
  <si>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</si>
  <si>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</si>
  <si>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</si>
  <si>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</si>
  <si>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</si>
  <si>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</si>
  <si>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</si>
  <si>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</si>
  <si>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</si>
  <si>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</si>
  <si>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</si>
  <si>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</si>
  <si>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</si>
  <si>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</si>
  <si>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</si>
  <si>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</si>
  <si>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</si>
  <si>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</si>
  <si>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</si>
  <si>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</si>
  <si>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</si>
  <si>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</si>
  <si>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</si>
  <si>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</si>
  <si>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</si>
  <si>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</si>
  <si>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</si>
  <si>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</si>
  <si>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</si>
  <si>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</si>
  <si>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</si>
  <si>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</si>
  <si>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</si>
  <si>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</si>
  <si>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</si>
  <si>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</si>
  <si>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</si>
  <si>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</si>
  <si>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</si>
  <si>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</si>
  <si>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</si>
  <si>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</si>
  <si>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</si>
  <si>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</si>
  <si>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</si>
  <si>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</si>
  <si>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</si>
  <si>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</si>
  <si>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</si>
  <si>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</si>
  <si>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</si>
  <si>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</si>
  <si>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</si>
  <si>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</si>
  <si>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</si>
  <si>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</si>
  <si>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</si>
  <si>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</si>
  <si>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</si>
  <si>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</si>
  <si>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</si>
  <si>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</si>
  <si>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</si>
  <si>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</si>
  <si>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</si>
  <si>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</si>
  <si>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</si>
  <si>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</si>
  <si>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</si>
  <si>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</si>
  <si>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</si>
  <si>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</si>
  <si>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</si>
  <si>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</si>
  <si>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</si>
  <si>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</si>
  <si>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</si>
  <si>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</si>
  <si>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</si>
  <si>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</si>
  <si>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</si>
  <si>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</si>
  <si>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</si>
  <si>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</si>
  <si>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</si>
  <si>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</si>
  <si>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</si>
  <si>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</si>
  <si>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</si>
  <si>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</si>
  <si>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</si>
  <si>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</si>
  <si>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</si>
  <si>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</si>
  <si>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</si>
  <si>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</si>
  <si>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</si>
  <si>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</si>
  <si>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</si>
  <si>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</si>
  <si>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</si>
  <si>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</si>
  <si>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</si>
  <si>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</si>
  <si>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</si>
  <si>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</si>
  <si>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</si>
  <si>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</si>
  <si>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</si>
  <si>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</si>
  <si>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</si>
  <si>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</si>
  <si>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</si>
  <si>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</si>
  <si>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</si>
  <si>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</si>
  <si>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</si>
  <si>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</si>
  <si>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</si>
  <si>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</si>
  <si>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</si>
  <si>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</si>
  <si>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</si>
  <si>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</si>
  <si>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</si>
  <si>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</si>
  <si>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</si>
  <si>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</si>
  <si>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</si>
  <si>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</si>
  <si>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</si>
  <si>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</si>
  <si>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</si>
  <si>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</si>
  <si>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</si>
  <si>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</si>
  <si>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</si>
  <si>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</si>
  <si>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</si>
  <si>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</si>
  <si>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</si>
  <si>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</si>
  <si>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</si>
  <si>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</si>
  <si>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</si>
  <si>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</si>
  <si>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</si>
  <si>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</si>
  <si>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</si>
  <si>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</si>
  <si>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</si>
  <si>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</si>
  <si>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</si>
  <si>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</si>
  <si>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</si>
  <si>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</si>
  <si>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</si>
  <si>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</si>
  <si>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</si>
  <si>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</si>
  <si>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</si>
  <si>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</si>
  <si>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</si>
  <si>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</si>
  <si>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</si>
  <si>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</si>
  <si>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</si>
  <si>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</si>
  <si>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</si>
  <si>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</si>
  <si>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</si>
  <si>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</si>
  <si>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</si>
  <si>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</si>
  <si>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</si>
  <si>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</si>
  <si>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</si>
  <si>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</si>
  <si>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</si>
  <si>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</si>
  <si>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</si>
  <si>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</si>
  <si>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</si>
  <si>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</si>
  <si>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</si>
  <si>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</si>
  <si>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</si>
  <si>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</si>
  <si>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</si>
  <si>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</si>
  <si>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</si>
  <si>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</si>
  <si>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</si>
  <si>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</si>
  <si>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</si>
  <si>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</si>
  <si>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</si>
  <si>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</si>
  <si>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</si>
  <si>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</si>
  <si>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</si>
  <si>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</si>
  <si>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</si>
  <si>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</si>
  <si>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</si>
  <si>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</si>
  <si>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</si>
  <si>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</si>
  <si>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</si>
  <si>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</si>
  <si>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</si>
  <si>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</si>
  <si>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</si>
  <si>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</si>
  <si>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</si>
  <si>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</si>
  <si>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</si>
  <si>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</si>
  <si>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</si>
  <si>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</si>
  <si>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</si>
  <si>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</si>
  <si>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</si>
  <si>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</si>
  <si>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</si>
  <si>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</si>
  <si>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</si>
  <si>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</si>
  <si>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</si>
  <si>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</si>
  <si>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</si>
  <si>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</si>
  <si>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</si>
  <si>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</si>
  <si>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</si>
  <si>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</si>
  <si>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</si>
  <si>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</si>
  <si>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</si>
  <si>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</si>
  <si>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</si>
  <si>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</si>
  <si>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</si>
  <si>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</si>
  <si>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</si>
  <si>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</si>
  <si>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</si>
  <si>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</si>
  <si>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</si>
  <si>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</si>
  <si>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</si>
  <si>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</si>
  <si>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</si>
  <si>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</si>
  <si>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</si>
  <si>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</si>
  <si>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</si>
  <si>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</si>
  <si>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</si>
  <si>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</si>
  <si>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</si>
  <si>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</si>
  <si>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</si>
  <si>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</si>
  <si>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</si>
  <si>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</si>
  <si>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</si>
  <si>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</si>
  <si>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</si>
  <si>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</si>
  <si>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</si>
  <si>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</si>
  <si>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</si>
  <si>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</si>
  <si>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</si>
  <si>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</si>
  <si>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</si>
  <si>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</si>
  <si>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</si>
  <si>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</si>
  <si>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</si>
  <si>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</si>
  <si>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</si>
  <si>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</si>
  <si>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</si>
  <si>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</si>
  <si>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</si>
  <si>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</si>
  <si>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</si>
  <si>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</si>
  <si>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</si>
  <si>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</si>
  <si>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</si>
  <si>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</si>
  <si>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</si>
  <si>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</si>
  <si>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</si>
  <si>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</si>
  <si>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</si>
  <si>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</si>
  <si>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</si>
  <si>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</si>
  <si>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</si>
  <si>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</si>
  <si>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</si>
  <si>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</si>
  <si>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</si>
  <si>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</si>
  <si>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</si>
  <si>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</si>
  <si>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</si>
  <si>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</si>
  <si>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</si>
  <si>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</si>
  <si>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</si>
  <si>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</si>
  <si>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</si>
  <si>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</si>
  <si>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</si>
  <si>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</si>
  <si>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</si>
  <si>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</si>
  <si>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</si>
  <si>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</si>
  <si>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</si>
  <si>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</si>
  <si>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</si>
  <si>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</si>
  <si>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</si>
  <si>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</si>
  <si>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</si>
  <si>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</si>
  <si>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</si>
  <si>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</si>
  <si>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</si>
  <si>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</si>
  <si>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</si>
  <si>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</si>
  <si>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</si>
  <si>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</si>
  <si>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</si>
  <si>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</si>
  <si>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</si>
  <si>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</si>
  <si>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</si>
  <si>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</si>
  <si>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</si>
  <si>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</si>
  <si>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</si>
  <si>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</si>
  <si>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</si>
  <si>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</si>
  <si>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</si>
  <si>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</si>
  <si>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</si>
  <si>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</si>
  <si>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</si>
  <si>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</si>
  <si>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</si>
  <si>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</si>
  <si>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</si>
  <si>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</si>
  <si>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</si>
  <si>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</si>
  <si>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</si>
  <si>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</si>
  <si>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</si>
  <si>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</si>
  <si>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</si>
  <si>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</si>
  <si>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</si>
  <si>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</si>
  <si>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</si>
  <si>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</si>
  <si>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</si>
  <si>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</si>
  <si>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</si>
  <si>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</si>
  <si>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</si>
  <si>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</si>
  <si>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</si>
  <si>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</si>
  <si>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</si>
  <si>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</si>
  <si>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</si>
  <si>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</si>
  <si>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</si>
  <si>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</si>
  <si>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</si>
  <si>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</si>
  <si>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</si>
  <si>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</si>
  <si>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</si>
  <si>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</si>
  <si>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</si>
  <si>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</si>
  <si>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</si>
  <si>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</si>
  <si>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</si>
  <si>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</si>
  <si>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</si>
  <si>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</si>
  <si>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</si>
  <si>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</si>
  <si>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</si>
  <si>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</si>
  <si>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</si>
  <si>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</si>
  <si>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</si>
  <si>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</si>
  <si>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</si>
  <si>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</si>
  <si>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</si>
  <si>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</si>
  <si>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</si>
  <si>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</si>
  <si>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</si>
  <si>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</si>
  <si>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</si>
  <si>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</si>
  <si>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</si>
  <si>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</si>
  <si>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</si>
  <si>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</si>
  <si>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</si>
  <si>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</si>
  <si>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</si>
  <si>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</si>
  <si>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</si>
  <si>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</si>
  <si>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</si>
  <si>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</si>
  <si>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</si>
  <si>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</si>
  <si>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</si>
  <si>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</si>
  <si>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</si>
  <si>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</si>
  <si>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</si>
  <si>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</si>
  <si>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</si>
  <si>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</si>
  <si>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</si>
  <si>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</si>
  <si>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</si>
  <si>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</si>
  <si>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</si>
  <si>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</si>
  <si>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</si>
  <si>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</si>
  <si>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</si>
  <si>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</si>
  <si>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</si>
  <si>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</si>
  <si>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</si>
  <si>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</si>
  <si>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</si>
  <si>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</si>
  <si>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</si>
  <si>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</si>
  <si>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</si>
  <si>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</si>
  <si>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</si>
  <si>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</si>
  <si>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</si>
  <si>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</si>
  <si>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</si>
  <si>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</si>
  <si>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</si>
  <si>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</si>
  <si>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</si>
  <si>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</si>
  <si>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</si>
  <si>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</si>
  <si>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</si>
  <si>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</si>
  <si>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</si>
  <si>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</si>
  <si>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</si>
  <si>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</si>
  <si>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</si>
  <si>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</si>
  <si>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</si>
  <si>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</si>
  <si>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</si>
  <si>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</si>
  <si>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</si>
  <si>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</si>
  <si>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</si>
  <si>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</si>
  <si>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</si>
  <si>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</si>
  <si>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</si>
  <si>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</si>
  <si>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</si>
  <si>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</si>
  <si>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</si>
  <si>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</si>
  <si>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</si>
  <si>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</si>
  <si>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</si>
  <si>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</si>
  <si>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</si>
  <si>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</si>
  <si>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</si>
  <si>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</si>
  <si>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</si>
  <si>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</si>
  <si>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</si>
  <si>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</si>
  <si>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</si>
  <si>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</si>
  <si>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</si>
  <si>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</si>
  <si>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</si>
  <si>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</si>
  <si>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</si>
  <si>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</si>
  <si>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</si>
  <si>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</si>
  <si>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</si>
  <si>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</si>
  <si>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</si>
  <si>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</si>
  <si>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</si>
  <si>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</si>
  <si>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</si>
  <si>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</si>
  <si>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</si>
  <si>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</si>
  <si>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</si>
  <si>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</si>
  <si>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</si>
  <si>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</si>
  <si>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</si>
  <si>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</si>
  <si>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</si>
  <si>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</si>
  <si>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</si>
  <si>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</si>
  <si>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</si>
  <si>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</si>
  <si>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</si>
  <si>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</si>
  <si>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</si>
  <si>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</si>
  <si>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</si>
  <si>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</si>
  <si>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</si>
  <si>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</si>
  <si>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</si>
  <si>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</si>
  <si>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</si>
  <si>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</si>
  <si>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</si>
  <si>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</si>
  <si>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</si>
  <si>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</si>
  <si>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</si>
  <si>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</si>
  <si>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</si>
  <si>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</si>
  <si>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</si>
  <si>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</si>
  <si>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</si>
  <si>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</si>
  <si>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</si>
  <si>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</si>
  <si>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</si>
  <si>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</si>
  <si>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</si>
  <si>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</si>
  <si>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</si>
  <si>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</si>
  <si>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</si>
  <si>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</si>
  <si>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</si>
  <si>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</si>
  <si>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</si>
  <si>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</si>
  <si>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</si>
  <si>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</si>
  <si>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</si>
  <si>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</si>
  <si>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</si>
  <si>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</si>
  <si>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</si>
  <si>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</si>
  <si>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</si>
  <si>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</si>
  <si>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</si>
  <si>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</si>
  <si>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</si>
  <si>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</si>
  <si>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</si>
  <si>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</si>
  <si>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</si>
  <si>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</si>
  <si>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</si>
  <si>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</si>
  <si>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</si>
  <si>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</si>
  <si>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</si>
  <si>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</si>
  <si>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</si>
  <si>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</si>
  <si>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</si>
  <si>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</si>
  <si>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</si>
  <si>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</si>
  <si>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</si>
  <si>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</si>
  <si>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</si>
  <si>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</si>
  <si>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</si>
  <si>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</si>
  <si>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</si>
  <si>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</si>
  <si>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</si>
  <si>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</si>
  <si>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</si>
  <si>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</si>
  <si>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</si>
  <si>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</si>
  <si>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</si>
  <si>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</si>
  <si>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</si>
  <si>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</si>
  <si>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</si>
  <si>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</si>
  <si>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</si>
  <si>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</si>
  <si>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</si>
  <si>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</si>
  <si>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</si>
  <si>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</si>
  <si>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</si>
  <si>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</si>
  <si>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</si>
  <si>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</si>
  <si>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</si>
  <si>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</si>
  <si>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</si>
  <si>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</si>
  <si>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</si>
  <si>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</si>
  <si>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</si>
  <si>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</si>
  <si>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</si>
  <si>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</si>
  <si>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</si>
  <si>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</si>
  <si>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</si>
  <si>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</si>
  <si>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</si>
  <si>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</si>
  <si>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</si>
  <si>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</si>
  <si>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</si>
  <si>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</si>
  <si>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</si>
  <si>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</si>
  <si>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</si>
  <si>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</si>
  <si>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</si>
  <si>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</si>
  <si>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</si>
  <si>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</si>
  <si>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</si>
  <si>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</si>
  <si>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</si>
  <si>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</si>
  <si>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</si>
  <si>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</si>
  <si>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</si>
  <si>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</si>
  <si>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</si>
  <si>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</si>
  <si>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</si>
  <si>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</si>
  <si>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</si>
  <si>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</si>
  <si>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</si>
  <si>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</si>
  <si>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</si>
  <si>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</si>
  <si>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</si>
  <si>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</si>
  <si>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</si>
  <si>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</si>
  <si>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</si>
  <si>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</si>
  <si>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</si>
  <si>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</si>
  <si>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</si>
  <si>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</si>
  <si>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</si>
  <si>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</si>
  <si>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</si>
  <si>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</si>
  <si>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</si>
  <si>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</si>
  <si>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</si>
  <si>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</si>
  <si>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</si>
  <si>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</si>
  <si>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</si>
  <si>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</si>
  <si>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</si>
  <si>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</si>
  <si>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</si>
  <si>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</si>
  <si>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</si>
  <si>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</si>
  <si>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</si>
  <si>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</si>
  <si>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</si>
  <si>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</si>
  <si>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</si>
  <si>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</si>
  <si>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</si>
  <si>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</si>
  <si>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</si>
  <si>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</si>
  <si>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</si>
  <si>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</si>
  <si>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</si>
  <si>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</si>
  <si>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</si>
  <si>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</si>
  <si>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</si>
  <si>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</si>
  <si>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</si>
  <si>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</si>
  <si>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</si>
  <si>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</si>
  <si>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</si>
  <si>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</si>
  <si>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</si>
  <si>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</si>
  <si>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</si>
  <si>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</si>
  <si>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</si>
  <si>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</si>
  <si>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</si>
  <si>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</si>
  <si>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</si>
  <si>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</si>
  <si>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</si>
  <si>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</si>
  <si>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</si>
  <si>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</si>
  <si>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</si>
  <si>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</si>
  <si>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</si>
  <si>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</si>
  <si>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</si>
  <si>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</si>
  <si>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</si>
  <si>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</si>
  <si>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</si>
  <si>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</si>
  <si>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</si>
  <si>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</si>
  <si>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</si>
  <si>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</si>
  <si>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</si>
  <si>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</si>
  <si>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</si>
  <si>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</si>
  <si>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</si>
  <si>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</si>
  <si>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</si>
  <si>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</si>
  <si>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</si>
  <si>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</si>
  <si>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</si>
  <si>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</si>
  <si>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</si>
  <si>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</si>
  <si>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</si>
  <si>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</si>
  <si>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</si>
  <si>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</si>
  <si>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</si>
  <si>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</si>
  <si>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</si>
  <si>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</si>
  <si>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</si>
  <si>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</si>
  <si>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</si>
  <si>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</si>
  <si>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</si>
  <si>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</si>
  <si>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</si>
  <si>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</si>
  <si>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</si>
  <si>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</si>
  <si>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</si>
  <si>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</si>
  <si>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</si>
  <si>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</si>
  <si>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</si>
  <si>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</si>
  <si>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</si>
  <si>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</si>
  <si>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</si>
  <si>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</si>
  <si>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</si>
  <si>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</si>
  <si>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</si>
  <si>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</si>
  <si>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</si>
  <si>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</si>
  <si>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</si>
  <si>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</si>
  <si>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</si>
  <si>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</si>
  <si>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</si>
  <si>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</si>
  <si>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</si>
  <si>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</si>
  <si>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</si>
  <si>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</si>
  <si>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</si>
  <si>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</si>
  <si>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</si>
  <si>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</si>
  <si>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</si>
  <si>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</si>
  <si>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</si>
  <si>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</si>
  <si>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</si>
  <si>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</si>
  <si>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</si>
  <si>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</si>
  <si>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</si>
  <si>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</si>
  <si>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</si>
  <si>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</si>
  <si>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</si>
  <si>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</si>
  <si>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</si>
  <si>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</si>
  <si>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</si>
  <si>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</si>
  <si>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</si>
  <si>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</si>
  <si>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</si>
  <si>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</si>
  <si>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</si>
  <si>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</si>
  <si>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</si>
  <si>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</si>
  <si>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</si>
  <si>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</si>
  <si>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</si>
  <si>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</si>
  <si>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</si>
  <si>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</si>
  <si>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</si>
  <si>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</si>
  <si>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</si>
  <si>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</si>
  <si>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</si>
  <si>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</si>
  <si>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</si>
  <si>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</si>
  <si>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</si>
  <si>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</si>
  <si>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</si>
  <si>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</si>
  <si>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</si>
  <si>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</si>
  <si>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</si>
  <si>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</si>
  <si>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</si>
  <si>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</si>
  <si>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</si>
  <si>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</si>
  <si>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</si>
  <si>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</si>
  <si>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</si>
  <si>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</si>
  <si>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</si>
  <si>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</si>
  <si>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</si>
  <si>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</si>
  <si>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</si>
  <si>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</si>
  <si>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</si>
  <si>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</si>
  <si>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</si>
  <si>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</si>
  <si>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</si>
  <si>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</si>
  <si>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</si>
  <si>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</si>
  <si>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</si>
  <si>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</si>
  <si>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</si>
  <si>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</si>
  <si>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</si>
  <si>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</si>
  <si>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</si>
  <si>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</si>
  <si>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</si>
  <si>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</si>
  <si>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</si>
  <si>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</si>
  <si>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</si>
  <si>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</si>
  <si>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</si>
  <si>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</si>
  <si>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</si>
  <si>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</si>
  <si>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</si>
  <si>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</si>
  <si>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</si>
  <si>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</si>
  <si>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</si>
  <si>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</si>
  <si>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</si>
  <si>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</si>
  <si>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</si>
  <si>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</si>
  <si>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</si>
  <si>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</si>
  <si>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</si>
  <si>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</si>
  <si>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</si>
  <si>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</si>
  <si>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</si>
  <si>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</si>
  <si>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</si>
  <si>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</si>
  <si>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</si>
  <si>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</si>
  <si>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</si>
  <si>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</si>
  <si>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</si>
  <si>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</si>
  <si>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</si>
  <si>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</si>
  <si>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</si>
  <si>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</si>
  <si>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</si>
  <si>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</si>
  <si>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</si>
  <si>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</si>
  <si>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</si>
  <si>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</si>
  <si>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</si>
  <si>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</si>
  <si>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</si>
  <si>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</si>
  <si>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</si>
  <si>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</si>
  <si>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</si>
  <si>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</si>
  <si>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</si>
  <si>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</si>
  <si>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</si>
  <si>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</si>
  <si>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</si>
  <si>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</si>
  <si>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</si>
  <si>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</si>
  <si>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</si>
  <si>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</si>
  <si>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</si>
  <si>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</si>
  <si>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</si>
  <si>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</si>
  <si>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</si>
  <si>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</si>
  <si>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</si>
  <si>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</si>
  <si>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</si>
  <si>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</si>
  <si>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</si>
  <si>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</si>
  <si>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</si>
  <si>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</si>
  <si>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</si>
  <si>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</si>
  <si>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</si>
  <si>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</si>
  <si>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</si>
  <si>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</si>
  <si>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</si>
  <si>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</si>
  <si>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</si>
  <si>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</si>
  <si>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</si>
  <si>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</si>
  <si>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</si>
  <si>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</si>
  <si>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</si>
  <si>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</si>
  <si>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</si>
  <si>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</si>
  <si>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</si>
  <si>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</si>
  <si>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</si>
  <si>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</si>
  <si>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</si>
  <si>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</si>
  <si>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</si>
  <si>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</si>
  <si>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</si>
  <si>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</si>
  <si>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</si>
  <si>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</si>
  <si>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</si>
  <si>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</si>
  <si>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</si>
  <si>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</si>
  <si>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</si>
  <si>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</si>
  <si>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</si>
  <si>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</si>
  <si>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</si>
  <si>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</si>
  <si>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</si>
  <si>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</si>
  <si>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</si>
  <si>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</si>
  <si>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</si>
  <si>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</si>
  <si>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</si>
  <si>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</si>
  <si>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</si>
  <si>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</si>
  <si>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</si>
  <si>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</si>
  <si>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</si>
  <si>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</si>
  <si>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</si>
  <si>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</si>
  <si>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</si>
  <si>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</si>
  <si>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</si>
  <si>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</si>
  <si>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</si>
  <si>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</si>
  <si>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</si>
  <si>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</si>
  <si>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</si>
  <si>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</si>
  <si>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</si>
  <si>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</si>
  <si>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</si>
  <si>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</si>
  <si>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</si>
  <si>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</si>
  <si>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</si>
  <si>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</si>
  <si>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</si>
  <si>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</si>
  <si>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</si>
  <si>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</si>
  <si>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</si>
  <si>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</si>
  <si>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</si>
  <si>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</si>
  <si>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</si>
  <si>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</si>
  <si>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</si>
  <si>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</si>
  <si>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</si>
  <si>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</si>
  <si>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</si>
  <si>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</si>
  <si>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</si>
  <si>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</si>
  <si>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</si>
  <si>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</si>
  <si>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</si>
  <si>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</si>
  <si>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</si>
  <si>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</si>
  <si>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</si>
  <si>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</si>
  <si>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</si>
  <si>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</si>
  <si>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</si>
  <si>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</si>
  <si>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</si>
  <si>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</si>
  <si>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</si>
  <si>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</si>
  <si>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</si>
  <si>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</si>
  <si>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</si>
  <si>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</si>
  <si>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</si>
  <si>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</si>
  <si>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</si>
  <si>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</si>
  <si>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</si>
  <si>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</si>
  <si>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</si>
  <si>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</si>
  <si>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</si>
  <si>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</si>
  <si>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</si>
  <si>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</si>
  <si>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</si>
  <si>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</si>
  <si>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</si>
  <si>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</si>
  <si>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</si>
  <si>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</si>
  <si>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</si>
  <si>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</si>
  <si>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</si>
  <si>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</si>
  <si>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</si>
  <si>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</si>
  <si>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</si>
  <si>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</si>
  <si>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</si>
  <si>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</si>
  <si>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</si>
  <si>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</si>
  <si>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</si>
  <si>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</si>
  <si>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</si>
  <si>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</si>
  <si>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</si>
  <si>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</si>
  <si>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</si>
  <si>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</si>
  <si>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</si>
  <si>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</si>
  <si>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</si>
  <si>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</si>
  <si>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</si>
  <si>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</si>
  <si>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</si>
  <si>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</si>
  <si>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</si>
  <si>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</si>
  <si>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</si>
  <si>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</si>
  <si>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</si>
  <si>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</si>
  <si>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</si>
  <si>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</si>
  <si>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</si>
  <si>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</si>
  <si>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</si>
  <si>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</si>
  <si>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</si>
  <si>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</si>
  <si>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</si>
  <si>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</si>
  <si>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</si>
  <si>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</si>
  <si>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</si>
  <si>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</si>
  <si>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</si>
  <si>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</si>
  <si>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</si>
  <si>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</si>
  <si>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</si>
  <si>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</si>
  <si>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</si>
  <si>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</si>
  <si>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</si>
  <si>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</si>
  <si>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</si>
  <si>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</si>
  <si>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</si>
  <si>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</si>
  <si>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</si>
  <si>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</si>
  <si>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</si>
  <si>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</si>
  <si>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</si>
  <si>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</si>
  <si>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</si>
  <si>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</si>
  <si>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</si>
  <si>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</si>
  <si>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</si>
  <si>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</si>
  <si>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</si>
  <si>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</si>
  <si>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</si>
  <si>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</si>
  <si>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</si>
  <si>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</si>
  <si>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</si>
  <si>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</si>
  <si>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</si>
  <si>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</si>
  <si>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</si>
  <si>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</si>
  <si>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</si>
  <si>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</si>
  <si>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</si>
  <si>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</si>
  <si>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</si>
  <si>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</si>
  <si>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</si>
  <si>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</si>
  <si>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</si>
  <si>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</si>
  <si>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</si>
  <si>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</si>
  <si>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</si>
  <si>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</si>
  <si>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</si>
  <si>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</si>
  <si>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</si>
  <si>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</si>
  <si>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</si>
  <si>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</si>
  <si>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</si>
  <si>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</si>
  <si>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</si>
  <si>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</si>
  <si>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</si>
  <si>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</si>
  <si>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</si>
  <si>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</si>
  <si>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</si>
  <si>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</si>
  <si>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</si>
  <si>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</si>
  <si>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</si>
  <si>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</si>
  <si>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</si>
  <si>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</si>
  <si>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</si>
  <si>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</si>
  <si>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</si>
  <si>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</si>
  <si>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</si>
  <si>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</si>
  <si>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</si>
  <si>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</si>
  <si>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</si>
  <si>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</si>
  <si>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</si>
  <si>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</si>
  <si>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</si>
  <si>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</si>
  <si>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</si>
  <si>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</si>
  <si>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</si>
  <si>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</si>
  <si>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</si>
  <si>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</si>
  <si>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</si>
  <si>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</si>
  <si>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</si>
  <si>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</si>
  <si>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</si>
  <si>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</si>
  <si>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</si>
  <si>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</si>
  <si>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</si>
  <si>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</si>
  <si>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</si>
  <si>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</si>
  <si>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</si>
  <si>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</si>
  <si>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</si>
  <si>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</si>
  <si>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</si>
  <si>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</si>
  <si>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</si>
  <si>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</si>
  <si>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</si>
  <si>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</si>
  <si>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</si>
  <si>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</si>
  <si>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</si>
  <si>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</si>
  <si>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</si>
  <si>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</si>
  <si>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</si>
  <si>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</si>
  <si>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</si>
  <si>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</si>
  <si>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</si>
  <si>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</si>
  <si>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</si>
  <si>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</si>
  <si>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</si>
  <si>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</si>
  <si>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</si>
  <si>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</si>
  <si>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</si>
  <si>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</si>
  <si>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</si>
  <si>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</si>
  <si>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</si>
  <si>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</si>
  <si>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</si>
  <si>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</si>
  <si>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</si>
  <si>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</si>
  <si>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</si>
  <si>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</si>
  <si>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</si>
  <si>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</si>
  <si>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</si>
  <si>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</si>
  <si>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</si>
  <si>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</si>
  <si>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</si>
  <si>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</si>
  <si>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</si>
  <si>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</si>
  <si>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</si>
  <si>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</si>
  <si>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</si>
  <si>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</si>
  <si>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</si>
  <si>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</si>
  <si>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</si>
  <si>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</si>
  <si>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</si>
  <si>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</si>
  <si>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</si>
  <si>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</si>
  <si>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</si>
  <si>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</si>
  <si>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</si>
  <si>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</si>
  <si>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</si>
  <si>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</si>
  <si>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</si>
  <si>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</si>
  <si>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</si>
  <si>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</si>
  <si>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</si>
  <si>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</si>
  <si>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</si>
  <si>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</si>
  <si>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</si>
  <si>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</si>
  <si>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</si>
  <si>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</si>
  <si>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</si>
  <si>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</si>
  <si>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</si>
  <si>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</si>
  <si>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</si>
  <si>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</si>
  <si>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</si>
  <si>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</si>
  <si>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</si>
  <si>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</si>
  <si>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</si>
  <si>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</si>
  <si>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</si>
  <si>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</si>
  <si>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</si>
  <si>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</si>
  <si>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</si>
  <si>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</si>
  <si>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</si>
  <si>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</si>
  <si>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</si>
  <si>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</si>
  <si>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</si>
  <si>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</si>
  <si>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</si>
  <si>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</si>
  <si>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</si>
  <si>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</si>
  <si>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</si>
  <si>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</si>
  <si>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</si>
  <si>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</si>
  <si>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</si>
  <si>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</si>
  <si>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</si>
  <si>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</si>
  <si>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</si>
  <si>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</si>
  <si>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</si>
  <si>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</si>
  <si>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</si>
  <si>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</si>
  <si>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</si>
  <si>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</si>
  <si>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</si>
  <si>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</si>
  <si>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</si>
  <si>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</si>
  <si>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</si>
  <si>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</si>
  <si>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</si>
  <si>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</si>
  <si>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</si>
  <si>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</si>
  <si>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</si>
  <si>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</si>
  <si>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</si>
  <si>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</si>
  <si>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</si>
  <si>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</si>
  <si>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</si>
  <si>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</si>
  <si>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</si>
  <si>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</si>
  <si>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</si>
  <si>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</si>
  <si>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</si>
  <si>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</si>
  <si>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</si>
  <si>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</si>
  <si>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</si>
  <si>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</si>
  <si>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</si>
  <si>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</si>
  <si>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</si>
  <si>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</si>
  <si>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</si>
  <si>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</si>
  <si>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</si>
  <si>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</si>
  <si>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</si>
  <si>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</si>
  <si>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</si>
  <si>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</si>
  <si>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</si>
  <si>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</si>
  <si>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</si>
  <si>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</si>
  <si>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</si>
  <si>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</si>
  <si>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</si>
  <si>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</si>
  <si>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</si>
  <si>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</si>
  <si>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</si>
  <si>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</si>
  <si>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</si>
  <si>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</si>
  <si>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</si>
  <si>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</si>
  <si>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</si>
  <si>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</si>
  <si>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</si>
  <si>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</si>
  <si>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</si>
  <si>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</si>
  <si>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</si>
  <si>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</si>
  <si>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</si>
  <si>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</si>
  <si>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</si>
  <si>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</si>
  <si>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</si>
  <si>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</si>
  <si>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</si>
  <si>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</si>
  <si>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</si>
  <si>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</si>
  <si>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</si>
  <si>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</si>
  <si>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</si>
  <si>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</si>
  <si>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</si>
  <si>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</si>
  <si>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</si>
  <si>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</si>
  <si>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</si>
  <si>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</si>
  <si>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</si>
  <si>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</si>
  <si>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</si>
  <si>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</si>
  <si>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</si>
  <si>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</si>
  <si>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</si>
  <si>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</si>
  <si>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</si>
  <si>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</si>
  <si>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</si>
  <si>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</si>
  <si>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</si>
  <si>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</si>
  <si>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</si>
  <si>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</si>
  <si>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</si>
  <si>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</si>
  <si>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</si>
  <si>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</si>
  <si>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</si>
  <si>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</si>
  <si>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</si>
  <si>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</si>
  <si>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</si>
  <si>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</si>
  <si>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</si>
  <si>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</si>
  <si>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</si>
  <si>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</si>
  <si>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</si>
  <si>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</si>
  <si>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</si>
  <si>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</si>
  <si>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</si>
  <si>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</si>
  <si>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</si>
  <si>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</si>
  <si>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</si>
  <si>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</si>
  <si>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</si>
  <si>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</si>
  <si>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</si>
  <si>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</si>
  <si>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</si>
  <si>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</si>
  <si>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</si>
  <si>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</si>
  <si>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</si>
  <si>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</si>
  <si>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</si>
  <si>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</si>
  <si>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</si>
  <si>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</si>
  <si>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</si>
  <si>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</si>
  <si>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</si>
  <si>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</si>
  <si>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</si>
  <si>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</si>
  <si>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</si>
  <si>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</si>
  <si>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</si>
  <si>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</si>
  <si>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</si>
  <si>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</si>
  <si>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</si>
  <si>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</si>
  <si>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</si>
  <si>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</si>
  <si>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</si>
  <si>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</si>
  <si>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</si>
  <si>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</si>
  <si>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</si>
  <si>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</si>
  <si>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</si>
  <si>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</si>
  <si>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</si>
  <si>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</si>
  <si>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</si>
  <si>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</si>
  <si>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</si>
  <si>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</si>
  <si>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</si>
  <si>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</si>
  <si>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</si>
  <si>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</si>
  <si>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</si>
  <si>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</si>
  <si>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</si>
  <si>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</si>
  <si>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</si>
  <si>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</si>
  <si>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</si>
  <si>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</si>
  <si>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</si>
  <si>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</si>
  <si>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</si>
  <si>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</si>
  <si>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</si>
  <si>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</si>
  <si>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</si>
  <si>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</si>
  <si>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</si>
  <si>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</si>
  <si>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</si>
  <si>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</si>
  <si>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</si>
  <si>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</si>
  <si>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</si>
  <si>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</si>
  <si>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</si>
  <si>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</si>
  <si>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</si>
  <si>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</si>
  <si>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</si>
  <si>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</si>
  <si>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</si>
  <si>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</si>
  <si>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</si>
  <si>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</si>
  <si>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</si>
  <si>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</si>
  <si>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</si>
  <si>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</si>
  <si>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</si>
  <si>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</si>
  <si>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</si>
  <si>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</si>
  <si>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</si>
  <si>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</si>
  <si>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</si>
  <si>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</si>
  <si>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</si>
  <si>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</si>
  <si>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</si>
  <si>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</si>
  <si>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</si>
  <si>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</si>
  <si>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</si>
  <si>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</si>
  <si>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</si>
  <si>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</si>
  <si>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</si>
  <si>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</si>
  <si>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</si>
  <si>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</si>
  <si>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</si>
  <si>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</si>
  <si>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</si>
  <si>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</si>
  <si>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</si>
  <si>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</si>
  <si>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</si>
  <si>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</si>
  <si>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</si>
  <si>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</si>
  <si>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</si>
  <si>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</si>
  <si>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</si>
  <si>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</si>
  <si>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</si>
  <si>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</si>
  <si>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</si>
  <si>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</si>
  <si>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</si>
  <si>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</si>
  <si>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</si>
  <si>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</si>
  <si>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</si>
  <si>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</si>
  <si>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</si>
  <si>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</si>
  <si>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</si>
  <si>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</si>
  <si>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</si>
  <si>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</si>
  <si>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</si>
  <si>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</si>
  <si>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</si>
  <si>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</si>
  <si>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</si>
  <si>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</si>
  <si>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</si>
  <si>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</si>
  <si>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</si>
  <si>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</si>
  <si>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</si>
  <si>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</si>
  <si>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</si>
  <si>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</si>
  <si>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</si>
  <si>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</si>
  <si>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</si>
  <si>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</si>
  <si>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</si>
  <si>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</si>
  <si>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</si>
  <si>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</si>
  <si>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</si>
  <si>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</si>
  <si>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</si>
  <si>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</si>
  <si>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</si>
  <si>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</si>
  <si>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</si>
  <si>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</si>
  <si>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</si>
  <si>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</si>
  <si>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</si>
  <si>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</si>
  <si>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</si>
  <si>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</si>
  <si>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</si>
  <si>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</si>
  <si>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</si>
  <si>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</si>
  <si>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</si>
  <si>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</si>
  <si>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</si>
  <si>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</si>
  <si>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</si>
  <si>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</si>
  <si>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</si>
  <si>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</si>
  <si>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</si>
  <si>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</si>
  <si>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</si>
  <si>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</si>
  <si>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</si>
  <si>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</si>
  <si>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</si>
  <si>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</si>
  <si>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</si>
  <si>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</si>
  <si>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</si>
  <si>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</si>
  <si>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</si>
  <si>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</si>
  <si>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</si>
  <si>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</si>
  <si>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</si>
  <si>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</si>
  <si>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</si>
  <si>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</si>
  <si>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</si>
  <si>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</si>
  <si>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</si>
  <si>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</si>
  <si>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</si>
  <si>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</si>
  <si>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</si>
  <si>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</si>
  <si>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</si>
  <si>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</si>
  <si>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</si>
  <si>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</si>
  <si>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</si>
  <si>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</si>
  <si>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</si>
  <si>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</si>
  <si>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</si>
  <si>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</si>
  <si>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</si>
  <si>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</si>
  <si>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</si>
  <si>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</si>
  <si>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</si>
  <si>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</si>
  <si>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</si>
  <si>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</si>
  <si>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</si>
  <si>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</si>
  <si>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</si>
  <si>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</si>
  <si>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</si>
  <si>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</si>
  <si>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</si>
  <si>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</si>
  <si>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</si>
  <si>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</si>
  <si>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</si>
  <si>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</si>
  <si>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</si>
  <si>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</si>
  <si>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</si>
  <si>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</si>
  <si>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</si>
  <si>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</si>
  <si>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</si>
  <si>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</si>
  <si>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</si>
  <si>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</si>
  <si>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</si>
  <si>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</si>
  <si>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</si>
  <si>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</si>
  <si>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</si>
  <si>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</si>
  <si>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</si>
  <si>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</si>
  <si>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</si>
  <si>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</si>
  <si>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</si>
  <si>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</si>
  <si>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</si>
  <si>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</si>
  <si>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</si>
  <si>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</si>
  <si>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</si>
  <si>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</si>
  <si>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</si>
  <si>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</si>
  <si>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</si>
  <si>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</si>
  <si>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</si>
  <si>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</si>
  <si>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</si>
  <si>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</si>
  <si>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</si>
  <si>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</si>
  <si>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</si>
  <si>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</si>
  <si>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</si>
  <si>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</si>
  <si>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</si>
  <si>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</si>
  <si>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</si>
  <si>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</si>
  <si>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</si>
  <si>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</si>
  <si>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</si>
  <si>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</si>
  <si>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</si>
  <si>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</si>
  <si>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</si>
  <si>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</si>
  <si>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</si>
  <si>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</si>
  <si>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</si>
  <si>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</si>
  <si>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</si>
  <si>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</si>
  <si>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</si>
  <si>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</si>
  <si>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</si>
  <si>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</si>
  <si>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</si>
  <si>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</si>
  <si>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</si>
  <si>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</si>
  <si>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</si>
  <si>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</si>
  <si>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</si>
  <si>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</si>
  <si>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</si>
  <si>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</si>
  <si>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</si>
  <si>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</si>
  <si>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</si>
  <si>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</si>
  <si>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</si>
  <si>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</si>
  <si>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</si>
  <si>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</si>
  <si>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</si>
  <si>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</si>
  <si>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</si>
  <si>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</si>
  <si>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</si>
  <si>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</si>
  <si>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</si>
  <si>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</si>
  <si>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</si>
  <si>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</si>
  <si>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</si>
  <si>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</si>
  <si>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</si>
  <si>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</si>
  <si>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</si>
  <si>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</si>
  <si>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</si>
  <si>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</si>
  <si>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</si>
  <si>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</si>
  <si>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</si>
  <si>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</si>
  <si>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</si>
  <si>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</si>
  <si>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</si>
  <si>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</si>
  <si>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</si>
  <si>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</si>
  <si>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</si>
  <si>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</si>
  <si>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</si>
  <si>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</si>
  <si>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</si>
  <si>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</si>
  <si>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</si>
  <si>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</si>
  <si>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</si>
  <si>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</si>
  <si>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</si>
  <si>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</si>
  <si>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</si>
  <si>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</si>
  <si>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</si>
  <si>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</si>
  <si>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</si>
  <si>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</si>
  <si>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</si>
  <si>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</si>
  <si>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</si>
  <si>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</si>
  <si>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</si>
  <si>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</si>
  <si>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</si>
  <si>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</si>
  <si>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</si>
  <si>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</si>
  <si>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</si>
  <si>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</si>
  <si>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</si>
  <si>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</si>
  <si>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</si>
  <si>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</si>
  <si>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</si>
  <si>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</si>
  <si>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</si>
  <si>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</si>
  <si>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</si>
  <si>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</si>
  <si>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</si>
  <si>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</si>
  <si>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</si>
  <si>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</si>
  <si>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</si>
  <si>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</si>
  <si>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</si>
  <si>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</si>
  <si>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</si>
  <si>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</si>
  <si>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</si>
  <si>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</si>
  <si>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</si>
  <si>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</si>
  <si>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</si>
  <si>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</si>
  <si>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</si>
  <si>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</si>
  <si>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</si>
  <si>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</si>
  <si>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</si>
  <si>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</si>
  <si>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</si>
  <si>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</si>
  <si>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</si>
  <si>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</si>
  <si>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</si>
  <si>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</si>
  <si>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</si>
  <si>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</si>
  <si>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</si>
  <si>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</si>
  <si>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</si>
  <si>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</si>
  <si>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</si>
  <si>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</si>
  <si>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</si>
  <si>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</si>
  <si>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</si>
  <si>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</si>
  <si>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</si>
  <si>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</si>
  <si>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</si>
  <si>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</si>
  <si>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</si>
  <si>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</si>
  <si>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</si>
  <si>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</si>
  <si>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</si>
  <si>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</si>
  <si>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</si>
  <si>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</si>
  <si>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</si>
  <si>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</si>
  <si>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</si>
  <si>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</si>
  <si>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</si>
  <si>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</si>
  <si>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</si>
  <si>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</si>
  <si>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</si>
  <si>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</si>
  <si>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</si>
  <si>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</si>
  <si>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</si>
  <si>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</si>
  <si>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</si>
  <si>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</si>
  <si>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</si>
  <si>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</si>
  <si>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</si>
  <si>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</si>
  <si>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</si>
  <si>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</si>
  <si>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</si>
  <si>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</si>
  <si>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</si>
  <si>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</si>
  <si>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</si>
  <si>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</si>
  <si>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</si>
  <si>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</si>
  <si>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</si>
  <si>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</si>
  <si>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</si>
  <si>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</si>
  <si>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</si>
  <si>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</si>
  <si>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</si>
  <si>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</si>
  <si>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</si>
  <si>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</si>
  <si>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</si>
  <si>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</si>
  <si>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</si>
  <si>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</si>
  <si>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</si>
  <si>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</si>
  <si>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</si>
  <si>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</si>
  <si>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</si>
  <si>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</si>
  <si>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</si>
  <si>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</si>
  <si>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</si>
  <si>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</si>
  <si>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</si>
  <si>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</si>
  <si>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</si>
  <si>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</si>
  <si>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</si>
  <si>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</si>
  <si>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</si>
  <si>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</si>
  <si>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</si>
  <si>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</si>
  <si>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</si>
  <si>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</si>
  <si>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</si>
  <si>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</si>
  <si>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</si>
  <si>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</si>
  <si>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</si>
  <si>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</si>
  <si>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</si>
  <si>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</si>
  <si>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</si>
  <si>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</si>
  <si>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</si>
  <si>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</si>
  <si>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</si>
  <si>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</si>
  <si>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</si>
  <si>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</si>
  <si>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</si>
  <si>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</si>
  <si>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</si>
  <si>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</si>
  <si>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</si>
  <si>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</si>
  <si>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</si>
  <si>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</si>
  <si>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</si>
  <si>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</si>
  <si>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</si>
  <si>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</si>
  <si>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</si>
  <si>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</si>
  <si>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</si>
  <si>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</si>
  <si>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</si>
  <si>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</si>
  <si>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</si>
  <si>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</si>
  <si>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</si>
  <si>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</si>
  <si>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</si>
  <si>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</si>
  <si>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</si>
  <si>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</si>
  <si>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</si>
  <si>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</si>
  <si>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</si>
  <si>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</si>
  <si>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</si>
  <si>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</si>
  <si>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</si>
  <si>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</si>
  <si>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</si>
  <si>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</si>
  <si>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</si>
  <si>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</si>
  <si>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</si>
  <si>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</si>
  <si>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</si>
  <si>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</si>
  <si>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</si>
  <si>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</si>
  <si>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</si>
  <si>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</si>
  <si>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</si>
  <si>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</si>
  <si>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</si>
  <si>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</si>
  <si>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</si>
  <si>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</si>
  <si>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</si>
  <si>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</si>
  <si>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</si>
  <si>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</si>
  <si>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</si>
  <si>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</si>
  <si>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</si>
  <si>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</si>
  <si>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</si>
  <si>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</si>
  <si>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</si>
  <si>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</si>
  <si>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</si>
  <si>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</si>
  <si>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</si>
  <si>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</si>
  <si>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</si>
  <si>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</si>
  <si>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</si>
  <si>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</si>
  <si>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</si>
  <si>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</si>
  <si>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</si>
  <si>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</si>
  <si>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</si>
  <si>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</si>
  <si>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</si>
  <si>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</si>
  <si>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</si>
  <si>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</si>
  <si>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</si>
  <si>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</si>
  <si>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</si>
  <si>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</si>
  <si>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</si>
  <si>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</si>
  <si>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</si>
  <si>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</si>
  <si>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</si>
  <si>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</si>
  <si>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</si>
  <si>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</si>
  <si>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</si>
  <si>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</si>
  <si>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</si>
  <si>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</si>
  <si>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</si>
  <si>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</si>
  <si>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</si>
  <si>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</si>
  <si>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</si>
  <si>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</si>
  <si>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</si>
  <si>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</si>
  <si>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</si>
  <si>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</si>
  <si>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</si>
  <si>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</si>
  <si>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</si>
  <si>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</si>
  <si>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</si>
  <si>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</si>
  <si>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</si>
  <si>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</si>
  <si>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</si>
  <si>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</si>
  <si>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</si>
  <si>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</si>
  <si>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</si>
  <si>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</si>
  <si>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</si>
  <si>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</si>
  <si>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</si>
  <si>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</si>
  <si>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</si>
  <si>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</si>
  <si>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</si>
  <si>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</si>
  <si>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</si>
  <si>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</si>
  <si>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</si>
  <si>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</si>
  <si>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</si>
  <si>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</si>
  <si>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</si>
  <si>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</si>
  <si>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</si>
  <si>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</si>
  <si>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</si>
  <si>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</si>
  <si>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</si>
  <si>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</si>
  <si>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</si>
  <si>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</si>
  <si>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</si>
  <si>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</si>
  <si>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</si>
  <si>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</si>
  <si>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</si>
  <si>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</si>
  <si>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</si>
  <si>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</si>
  <si>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</si>
  <si>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</si>
  <si>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</si>
  <si>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</si>
  <si>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</si>
  <si>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</si>
  <si>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</si>
  <si>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</si>
  <si>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</si>
  <si>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</si>
  <si>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</si>
  <si>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</si>
  <si>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</si>
  <si>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</si>
  <si>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</si>
  <si>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</si>
  <si>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</si>
  <si>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</si>
  <si>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</si>
  <si>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</si>
  <si>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</si>
  <si>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</si>
  <si>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</si>
  <si>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</si>
  <si>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</si>
  <si>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</si>
  <si>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</si>
  <si>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</si>
  <si>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</si>
  <si>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</si>
  <si>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</si>
  <si>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</si>
  <si>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</si>
  <si>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</si>
  <si>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</si>
  <si>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</si>
  <si>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</si>
  <si>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</si>
  <si>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</si>
  <si>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</si>
  <si>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</si>
  <si>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</si>
  <si>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</si>
  <si>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</si>
  <si>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</si>
  <si>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</si>
  <si>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</si>
  <si>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</si>
  <si>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</si>
  <si>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</si>
  <si>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</si>
  <si>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</si>
  <si>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</si>
  <si>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</si>
  <si>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</si>
  <si>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</si>
  <si>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</si>
  <si>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</si>
  <si>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</si>
  <si>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</si>
  <si>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</si>
  <si>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</si>
  <si>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</si>
  <si>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</si>
  <si>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</si>
  <si>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</si>
  <si>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</si>
  <si>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</si>
  <si>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</si>
  <si>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</si>
  <si>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</si>
  <si>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</si>
  <si>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</si>
  <si>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</si>
  <si>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</si>
  <si>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</si>
  <si>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</si>
  <si>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</si>
  <si>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</si>
  <si>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</si>
  <si>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</si>
  <si>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</si>
  <si>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</si>
  <si>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</si>
  <si>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</si>
  <si>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</si>
  <si>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</si>
  <si>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</si>
  <si>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</si>
  <si>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</si>
  <si>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</si>
  <si>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</si>
  <si>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</si>
  <si>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</si>
  <si>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</si>
  <si>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</si>
  <si>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</si>
  <si>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</si>
  <si>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</si>
  <si>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</si>
  <si>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</si>
  <si>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</si>
  <si>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</si>
  <si>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</si>
  <si>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</si>
  <si>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</si>
  <si>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</si>
  <si>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</si>
  <si>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</si>
  <si>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</si>
  <si>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</si>
  <si>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</si>
  <si>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</si>
  <si>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</si>
  <si>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</si>
  <si>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</si>
  <si>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</si>
  <si>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</si>
  <si>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</si>
  <si>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</si>
  <si>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</si>
  <si>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</si>
  <si>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</si>
  <si>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</si>
  <si>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</si>
  <si>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</si>
  <si>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</si>
  <si>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</si>
  <si>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</si>
  <si>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</si>
  <si>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</si>
  <si>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</si>
  <si>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</si>
  <si>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</si>
  <si>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</si>
  <si>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</si>
  <si>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</si>
  <si>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</si>
  <si>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</si>
  <si>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</si>
  <si>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</si>
  <si>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</si>
  <si>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</si>
  <si>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</si>
  <si>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</si>
  <si>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</si>
  <si>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</si>
  <si>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</si>
  <si>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</si>
  <si>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</si>
  <si>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</si>
  <si>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</si>
  <si>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</si>
  <si>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</si>
  <si>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</si>
  <si>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</si>
  <si>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</si>
  <si>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</si>
  <si>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</si>
  <si>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</si>
  <si>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</si>
  <si>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</si>
  <si>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</si>
  <si>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</si>
  <si>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</si>
  <si>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</si>
  <si>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</si>
  <si>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</si>
  <si>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</si>
  <si>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</si>
  <si>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</si>
  <si>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</si>
  <si>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</si>
  <si>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</si>
  <si>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</si>
  <si>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</si>
  <si>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</si>
  <si>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</si>
  <si>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</si>
  <si>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</si>
  <si>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</si>
  <si>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</si>
  <si>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</si>
  <si>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</si>
  <si>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</si>
  <si>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</si>
  <si>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</si>
  <si>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</si>
  <si>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</si>
  <si>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</si>
  <si>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</si>
  <si>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</si>
  <si>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</si>
  <si>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</si>
  <si>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</si>
  <si>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</si>
  <si>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</si>
  <si>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</si>
  <si>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</si>
  <si>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</si>
  <si>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</si>
  <si>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</si>
  <si>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</si>
  <si>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</si>
  <si>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</si>
  <si>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</si>
  <si>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</si>
  <si>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</si>
  <si>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</si>
  <si>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</si>
  <si>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</si>
  <si>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</si>
  <si>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</si>
  <si>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</si>
  <si>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</si>
  <si>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</si>
  <si>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</si>
  <si>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</si>
  <si>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</si>
  <si>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</si>
  <si>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</si>
  <si>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</si>
  <si>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</si>
  <si>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</si>
  <si>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</si>
  <si>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</si>
  <si>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</si>
  <si>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</si>
  <si>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</si>
  <si>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</si>
  <si>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</si>
  <si>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</si>
  <si>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</si>
  <si>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</si>
  <si>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</si>
  <si>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</si>
  <si>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</si>
  <si>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</si>
  <si>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</si>
  <si>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</si>
  <si>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</si>
  <si>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</si>
  <si>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</si>
  <si>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</si>
  <si>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</si>
  <si>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</si>
  <si>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</si>
  <si>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</si>
  <si>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</si>
  <si>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</si>
  <si>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</si>
  <si>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</si>
  <si>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</si>
  <si>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</si>
  <si>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</si>
  <si>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</si>
  <si>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</si>
  <si>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</si>
  <si>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</si>
  <si>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</si>
  <si>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</si>
  <si>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</si>
  <si>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</si>
  <si>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</si>
  <si>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</si>
  <si>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</si>
  <si>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</si>
  <si>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</si>
  <si>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</si>
  <si>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</si>
  <si>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</si>
  <si>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</si>
  <si>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</si>
  <si>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</si>
  <si>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</si>
  <si>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</si>
  <si>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</si>
  <si>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</si>
  <si>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</si>
  <si>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</si>
  <si>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</si>
  <si>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</si>
  <si>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</si>
  <si>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</si>
  <si>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</si>
  <si>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</si>
  <si>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</si>
  <si>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</si>
  <si>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</si>
  <si>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</si>
  <si>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</si>
  <si>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</si>
  <si>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</si>
  <si>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</si>
  <si>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</si>
  <si>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</si>
  <si>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</si>
  <si>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</si>
  <si>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</si>
  <si>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</si>
  <si>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</si>
  <si>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</si>
  <si>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</si>
  <si>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</si>
  <si>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</si>
  <si>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</si>
  <si>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</si>
  <si>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</si>
  <si>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</si>
  <si>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</si>
  <si>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</si>
  <si>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</si>
  <si>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</si>
  <si>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</si>
  <si>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</si>
  <si>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</si>
  <si>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</si>
  <si>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</si>
  <si>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</si>
  <si>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</si>
  <si>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</si>
  <si>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</si>
  <si>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</si>
  <si>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</si>
  <si>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</si>
  <si>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</si>
  <si>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</si>
  <si>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</si>
  <si>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</si>
  <si>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</si>
  <si>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</si>
  <si>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</si>
  <si>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</si>
  <si>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</si>
  <si>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</si>
  <si>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</si>
  <si>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</si>
  <si>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</si>
  <si>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</si>
  <si>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</si>
  <si>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</si>
  <si>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</si>
  <si>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</si>
  <si>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</si>
  <si>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</si>
  <si>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</si>
  <si>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</si>
  <si>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</si>
  <si>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</si>
  <si>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</si>
  <si>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</si>
  <si>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</si>
  <si>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</si>
  <si>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</si>
  <si>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</si>
  <si>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</si>
  <si>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</si>
  <si>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</si>
  <si>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</si>
  <si>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</si>
  <si>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</si>
  <si>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</si>
  <si>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</si>
  <si>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</si>
  <si>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</si>
  <si>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</si>
  <si>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</si>
  <si>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</si>
  <si>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</si>
  <si>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</si>
  <si>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</si>
  <si>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</si>
  <si>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</si>
  <si>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</si>
  <si>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</si>
  <si>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</si>
  <si>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</si>
  <si>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</si>
  <si>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</si>
  <si>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</si>
  <si>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</si>
  <si>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</si>
  <si>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</si>
  <si>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</si>
  <si>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</si>
  <si>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</si>
  <si>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</si>
  <si>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</si>
  <si>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</si>
  <si>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</si>
  <si>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</si>
  <si>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</si>
  <si>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</si>
  <si>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</si>
  <si>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</si>
  <si>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</si>
  <si>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</si>
  <si>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</si>
  <si>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</si>
  <si>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</si>
  <si>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</si>
  <si>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</si>
  <si>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</si>
  <si>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</si>
  <si>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</si>
  <si>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</si>
  <si>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</si>
  <si>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</si>
  <si>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</si>
  <si>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</si>
  <si>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</si>
  <si>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</si>
  <si>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</si>
  <si>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</si>
  <si>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</si>
  <si>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</si>
  <si>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</si>
  <si>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</si>
  <si>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</si>
  <si>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</si>
  <si>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</si>
  <si>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</si>
  <si>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</si>
  <si>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</si>
  <si>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</si>
  <si>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</si>
  <si>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</si>
  <si>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</si>
  <si>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</si>
  <si>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</si>
  <si>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</si>
  <si>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</si>
  <si>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</si>
  <si>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</si>
  <si>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</si>
  <si>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</si>
  <si>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</si>
  <si>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</si>
  <si>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</si>
  <si>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</si>
  <si>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</si>
  <si>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</si>
  <si>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</si>
  <si>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</si>
  <si>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</si>
  <si>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</si>
  <si>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</si>
  <si>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</si>
  <si>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</si>
  <si>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</si>
  <si>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</si>
  <si>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</si>
  <si>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</si>
  <si>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</si>
  <si>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</si>
  <si>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</si>
  <si>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</si>
  <si>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</si>
  <si>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</si>
  <si>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</si>
  <si>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</si>
  <si>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</si>
  <si>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</si>
  <si>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</si>
  <si>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</si>
  <si>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</si>
  <si>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</si>
  <si>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</si>
  <si>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</si>
  <si>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</si>
  <si>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</si>
  <si>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</si>
  <si>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</si>
  <si>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</si>
  <si>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</si>
  <si>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</si>
  <si>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</si>
  <si>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</si>
  <si>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</si>
  <si>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</si>
  <si>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</si>
  <si>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</si>
  <si>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</si>
  <si>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</si>
  <si>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</si>
  <si>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</si>
  <si>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</si>
  <si>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</si>
  <si>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</si>
  <si>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</si>
  <si>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</si>
  <si>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</si>
  <si>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</si>
  <si>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</si>
  <si>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</si>
  <si>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</si>
  <si>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</si>
  <si>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</si>
  <si>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</si>
  <si>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</si>
  <si>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</si>
  <si>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</si>
  <si>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</si>
  <si>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</si>
  <si>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</si>
  <si>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</si>
  <si>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</si>
  <si>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</si>
  <si>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</si>
  <si>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</si>
  <si>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</si>
  <si>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</si>
  <si>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</si>
  <si>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</si>
  <si>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</si>
  <si>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</si>
  <si>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</si>
  <si>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</si>
  <si>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</si>
  <si>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</si>
  <si>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</si>
  <si>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</si>
  <si>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</si>
  <si>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</si>
  <si>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</si>
  <si>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</si>
  <si>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</si>
  <si>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</si>
  <si>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</si>
  <si>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</si>
  <si>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</si>
  <si>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</si>
  <si>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</si>
  <si>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</si>
  <si>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</si>
  <si>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</si>
  <si>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</si>
  <si>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</si>
  <si>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</si>
  <si>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</si>
  <si>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</si>
  <si>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</si>
  <si>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</si>
  <si>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</si>
  <si>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</si>
  <si>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</si>
  <si>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</si>
  <si>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</si>
  <si>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</si>
  <si>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</si>
  <si>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</si>
  <si>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</si>
  <si>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</si>
  <si>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</si>
  <si>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</si>
  <si>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</si>
  <si>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</si>
  <si>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</si>
  <si>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</si>
  <si>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</si>
  <si>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</si>
  <si>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</si>
  <si>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</si>
  <si>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</si>
  <si>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</si>
  <si>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</si>
  <si>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</si>
  <si>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</si>
  <si>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</si>
  <si>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</si>
  <si>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</si>
  <si>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</si>
  <si>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</si>
  <si>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</si>
  <si>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</si>
  <si>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</si>
  <si>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</si>
  <si>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</si>
  <si>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</si>
  <si>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</si>
  <si>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</si>
  <si>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</si>
  <si>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</si>
  <si>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</si>
  <si>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</si>
  <si>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</si>
  <si>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</si>
  <si>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</si>
  <si>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</si>
  <si>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</si>
  <si>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</si>
  <si>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</si>
  <si>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</si>
  <si>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</si>
  <si>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</si>
  <si>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</si>
  <si>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</si>
  <si>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</si>
  <si>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</si>
  <si>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</si>
  <si>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</si>
  <si>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</si>
  <si>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</si>
  <si>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</si>
  <si>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</si>
  <si>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</si>
  <si>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</si>
  <si>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</si>
  <si>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</si>
  <si>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</si>
  <si>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</si>
  <si>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</si>
  <si>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</si>
  <si>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</si>
  <si>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</si>
  <si>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</si>
  <si>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</si>
  <si>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</si>
  <si>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</si>
  <si>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</si>
  <si>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</si>
  <si>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</si>
  <si>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</si>
  <si>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</si>
  <si>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</si>
  <si>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</si>
  <si>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</si>
  <si>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</si>
  <si>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</si>
  <si>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</si>
  <si>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</si>
  <si>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</si>
  <si>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</si>
  <si>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</si>
  <si>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</si>
  <si>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</si>
  <si>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</si>
  <si>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</si>
  <si>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</si>
  <si>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</si>
  <si>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</si>
  <si>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</si>
  <si>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</si>
  <si>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</si>
  <si>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</si>
  <si>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</si>
  <si>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</si>
  <si>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</si>
  <si>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</si>
  <si>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</si>
  <si>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</si>
  <si>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</si>
  <si>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</si>
  <si>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</si>
  <si>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</si>
  <si>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</si>
  <si>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</si>
  <si>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</si>
  <si>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</si>
  <si>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</si>
  <si>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</si>
  <si>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</si>
  <si>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</si>
  <si>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</si>
  <si>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</si>
  <si>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</si>
  <si>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</si>
  <si>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</si>
  <si>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</si>
  <si>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</si>
  <si>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</si>
  <si>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</si>
  <si>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</si>
  <si>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</si>
  <si>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</si>
  <si>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</si>
  <si>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</si>
  <si>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</si>
  <si>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</si>
  <si>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</si>
  <si>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</si>
  <si>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</si>
  <si>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</si>
  <si>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</si>
  <si>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</si>
  <si>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</si>
  <si>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</si>
  <si>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</si>
  <si>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</si>
  <si>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</si>
  <si>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</si>
  <si>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</si>
  <si>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</si>
  <si>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</si>
  <si>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</si>
  <si>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</si>
  <si>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</si>
  <si>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</si>
  <si>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</si>
  <si>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</si>
  <si>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</si>
  <si>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</si>
  <si>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</si>
  <si>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</si>
  <si>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</si>
  <si>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</si>
  <si>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</si>
  <si>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</si>
  <si>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</si>
  <si>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</si>
  <si>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</si>
  <si>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</si>
  <si>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</si>
  <si>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</si>
  <si>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</si>
  <si>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</si>
  <si>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</si>
  <si>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</si>
  <si>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</si>
  <si>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</si>
  <si>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</si>
  <si>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</si>
  <si>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</si>
  <si>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</si>
  <si>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</si>
  <si>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</si>
  <si>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</si>
  <si>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</si>
  <si>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</si>
  <si>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</si>
  <si>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</si>
  <si>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</si>
  <si>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</si>
  <si>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</si>
  <si>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</si>
  <si>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</si>
  <si>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</si>
  <si>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</si>
  <si>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</si>
  <si>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</si>
  <si>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</si>
  <si>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</si>
  <si>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</si>
  <si>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</si>
  <si>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</si>
  <si>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</si>
  <si>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</si>
  <si>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</si>
  <si>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</si>
  <si>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</si>
  <si>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</si>
  <si>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</si>
  <si>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</si>
  <si>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</si>
  <si>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</si>
  <si>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</si>
  <si>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</si>
  <si>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</si>
  <si>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</si>
  <si>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</si>
  <si>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</si>
  <si>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</si>
  <si>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</si>
  <si>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</si>
  <si>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</si>
  <si>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</si>
  <si>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</si>
  <si>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</si>
  <si>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</si>
  <si>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</si>
  <si>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</si>
  <si>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</si>
  <si>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</si>
  <si>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</si>
  <si>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</si>
  <si>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</si>
  <si>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</si>
  <si>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</si>
  <si>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</si>
  <si>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</si>
  <si>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</si>
  <si>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</si>
  <si>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</si>
  <si>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</si>
  <si>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</si>
  <si>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</si>
  <si>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</si>
  <si>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</si>
  <si>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</si>
  <si>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</si>
  <si>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</si>
  <si>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</si>
  <si>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</si>
  <si>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</si>
  <si>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</si>
  <si>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</si>
  <si>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</si>
  <si>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</si>
  <si>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</si>
  <si>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</si>
  <si>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</si>
  <si>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</si>
  <si>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</si>
  <si>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</si>
  <si>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</si>
  <si>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</si>
  <si>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</si>
  <si>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</si>
  <si>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</si>
  <si>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</si>
  <si>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</si>
  <si>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</si>
  <si>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</si>
  <si>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</si>
  <si>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</si>
  <si>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</si>
  <si>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</si>
  <si>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</si>
  <si>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</si>
  <si>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</si>
  <si>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</si>
  <si>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</si>
  <si>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</si>
  <si>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</si>
  <si>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</si>
  <si>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</si>
  <si>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</si>
  <si>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</si>
  <si>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</si>
  <si>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</si>
  <si>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</si>
  <si>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</si>
  <si>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</si>
  <si>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</si>
  <si>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</si>
  <si>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</si>
  <si>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</si>
  <si>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</si>
  <si>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</si>
  <si>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</si>
  <si>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</si>
  <si>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</si>
  <si>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</si>
  <si>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</si>
  <si>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</si>
  <si>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</si>
  <si>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</si>
  <si>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</si>
  <si>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</si>
  <si>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</si>
  <si>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</si>
  <si>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</si>
  <si>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</si>
  <si>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</si>
  <si>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</si>
  <si>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</si>
  <si>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</si>
  <si>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</si>
  <si>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</si>
  <si>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</si>
  <si>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</si>
  <si>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</si>
  <si>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</si>
  <si>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</si>
  <si>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</si>
  <si>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</si>
  <si>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</si>
  <si>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</si>
  <si>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</si>
  <si>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</si>
  <si>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</si>
  <si>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</si>
  <si>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</si>
  <si>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</si>
  <si>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</si>
  <si>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</si>
  <si>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</si>
  <si>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</si>
  <si>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</si>
  <si>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</si>
  <si>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</si>
  <si>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</si>
  <si>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</si>
  <si>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</si>
  <si>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</si>
  <si>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</si>
  <si>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</si>
  <si>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</si>
  <si>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</si>
  <si>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</si>
  <si>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</si>
  <si>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</si>
  <si>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</si>
  <si>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</si>
  <si>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</si>
  <si>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</si>
  <si>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</si>
  <si>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</si>
  <si>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</si>
  <si>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</si>
  <si>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</si>
  <si>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</si>
  <si>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</si>
  <si>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</si>
  <si>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</si>
  <si>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</si>
  <si>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</si>
  <si>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</si>
  <si>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</si>
  <si>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</si>
  <si>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</si>
  <si>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</si>
  <si>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</si>
  <si>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</si>
  <si>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</si>
  <si>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</si>
  <si>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</si>
  <si>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</si>
  <si>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</si>
  <si>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</si>
  <si>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</si>
  <si>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</si>
  <si>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</si>
  <si>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</si>
  <si>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</si>
  <si>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</si>
  <si>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</si>
  <si>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</si>
  <si>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</si>
  <si>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</si>
  <si>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</si>
  <si>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</si>
  <si>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</si>
  <si>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</si>
  <si>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</si>
  <si>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</si>
  <si>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</si>
  <si>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</si>
  <si>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</si>
  <si>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</si>
  <si>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</si>
  <si>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</si>
  <si>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</si>
  <si>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</si>
  <si>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</si>
  <si>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</si>
  <si>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</si>
  <si>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</si>
  <si>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</si>
  <si>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</si>
  <si>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</si>
  <si>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</si>
  <si>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</si>
  <si>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</si>
  <si>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</si>
  <si>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</si>
  <si>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</si>
  <si>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</si>
  <si>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</si>
  <si>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</si>
  <si>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</si>
  <si>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</si>
  <si>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</si>
  <si>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</si>
  <si>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</si>
  <si>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</si>
  <si>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</si>
  <si>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</si>
  <si>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</si>
  <si>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</si>
  <si>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</si>
  <si>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</si>
  <si>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</si>
  <si>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</si>
  <si>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</si>
  <si>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</si>
  <si>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</si>
  <si>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</si>
  <si>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</si>
  <si>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</si>
  <si>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</si>
  <si>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</si>
  <si>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</si>
  <si>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</si>
  <si>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</si>
  <si>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</si>
  <si>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</si>
  <si>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</si>
  <si>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</si>
  <si>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</si>
  <si>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</si>
  <si>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</si>
  <si>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</si>
  <si>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</si>
  <si>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</si>
  <si>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</si>
  <si>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</si>
  <si>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</si>
  <si>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</si>
  <si>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</si>
  <si>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</si>
  <si>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</si>
  <si>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</si>
  <si>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</si>
  <si>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</si>
  <si>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</si>
  <si>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</si>
  <si>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</si>
  <si>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</si>
  <si>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</si>
  <si>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</si>
  <si>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</si>
  <si>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</si>
  <si>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</si>
  <si>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</si>
  <si>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</si>
  <si>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</si>
  <si>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</si>
  <si>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</si>
  <si>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</si>
  <si>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</si>
  <si>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</si>
  <si>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</si>
  <si>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</si>
  <si>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</si>
  <si>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</si>
  <si>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</si>
  <si>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</si>
  <si>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</si>
  <si>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</si>
  <si>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</si>
  <si>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</si>
  <si>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</si>
  <si>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</si>
  <si>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</si>
  <si>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</si>
  <si>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</si>
  <si>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</si>
  <si>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</si>
  <si>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</si>
  <si>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</si>
  <si>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</si>
  <si>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</si>
  <si>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</si>
  <si>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</si>
  <si>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</si>
  <si>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</si>
  <si>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</si>
  <si>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</si>
  <si>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</si>
  <si>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</si>
  <si>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</si>
  <si>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</si>
  <si>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</si>
  <si>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</si>
  <si>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</si>
  <si>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</si>
  <si>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</si>
  <si>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</si>
  <si>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</si>
  <si>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</si>
  <si>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</si>
  <si>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</si>
  <si>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</si>
  <si>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</si>
  <si>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</si>
  <si>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</si>
  <si>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</si>
  <si>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</si>
  <si>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</si>
  <si>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</si>
  <si>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</si>
  <si>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</si>
  <si>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</si>
  <si>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</si>
  <si>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</si>
  <si>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</si>
  <si>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</si>
  <si>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</si>
  <si>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</si>
  <si>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</si>
  <si>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</si>
  <si>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</si>
  <si>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</si>
  <si>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</si>
  <si>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</si>
  <si>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</si>
  <si>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</si>
  <si>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</si>
  <si>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</si>
  <si>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</si>
  <si>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</si>
  <si>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</si>
  <si>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</si>
  <si>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</si>
  <si>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</si>
  <si>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</si>
  <si>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</si>
  <si>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</si>
  <si>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</si>
  <si>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</si>
  <si>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</si>
  <si>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</si>
  <si>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</si>
  <si>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</si>
  <si>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</si>
  <si>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</si>
  <si>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</si>
  <si>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</si>
  <si>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</si>
  <si>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</si>
  <si>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</si>
  <si>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</si>
  <si>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</si>
  <si>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</si>
  <si>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</si>
  <si>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</si>
  <si>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</si>
  <si>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</si>
  <si>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</si>
  <si>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</si>
  <si>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</si>
  <si>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</si>
  <si>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</si>
  <si>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</si>
  <si>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</si>
  <si>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</si>
  <si>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</si>
  <si>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</si>
  <si>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</si>
  <si>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</si>
  <si>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</si>
  <si>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</si>
  <si>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</si>
  <si>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</si>
  <si>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</si>
  <si>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</si>
  <si>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</si>
  <si>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</si>
  <si>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</si>
  <si>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</si>
  <si>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</si>
  <si>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</si>
  <si>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</si>
  <si>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</si>
  <si>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</si>
  <si>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</si>
  <si>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</si>
  <si>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</si>
  <si>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</si>
  <si>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</si>
  <si>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</si>
  <si>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</si>
  <si>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</si>
  <si>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</si>
  <si>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</si>
  <si>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</si>
  <si>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</si>
  <si>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</si>
  <si>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</si>
  <si>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</si>
  <si>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</si>
  <si>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</si>
  <si>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</si>
  <si>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</si>
  <si>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</si>
  <si>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</si>
  <si>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</si>
  <si>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</si>
  <si>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</si>
  <si>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</si>
  <si>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</si>
  <si>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</si>
  <si>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</si>
  <si>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</si>
  <si>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</si>
  <si>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</si>
  <si>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</si>
  <si>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</si>
  <si>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</si>
  <si>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</si>
  <si>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</si>
  <si>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</si>
  <si>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</si>
  <si>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</si>
  <si>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</si>
  <si>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</si>
  <si>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</si>
  <si>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</si>
  <si>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</si>
  <si>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</si>
  <si>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</si>
  <si>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</si>
  <si>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</si>
  <si>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</si>
  <si>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</si>
  <si>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</si>
  <si>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</si>
  <si>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</si>
  <si>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</si>
  <si>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</si>
  <si>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</si>
  <si>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</si>
  <si>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</si>
  <si>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</si>
  <si>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</si>
  <si>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</si>
  <si>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</si>
  <si>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</si>
  <si>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</si>
  <si>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</si>
  <si>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</si>
  <si>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</si>
  <si>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</si>
  <si>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</si>
  <si>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</si>
  <si>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</si>
  <si>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</si>
  <si>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</si>
  <si>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</si>
  <si>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</si>
  <si>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</si>
  <si>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</si>
  <si>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</si>
  <si>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</si>
  <si>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</si>
  <si>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</si>
  <si>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</si>
  <si>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</si>
  <si>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</si>
  <si>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</si>
  <si>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</si>
  <si>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</si>
  <si>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</si>
  <si>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</si>
  <si>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</si>
  <si>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</si>
  <si>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</si>
  <si>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</si>
  <si>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</si>
  <si>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</si>
  <si>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</si>
  <si>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</si>
  <si>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</si>
  <si>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</si>
  <si>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</si>
  <si>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</si>
  <si>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</si>
  <si>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</si>
  <si>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</si>
  <si>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</si>
  <si>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</si>
  <si>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</si>
  <si>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</si>
  <si>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</si>
  <si>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</si>
  <si>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</si>
  <si>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</si>
  <si>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</si>
  <si>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</si>
  <si>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</si>
  <si>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</si>
  <si>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</si>
  <si>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</si>
  <si>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</si>
  <si>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</si>
  <si>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</si>
  <si>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</si>
  <si>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</si>
  <si>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</si>
  <si>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</si>
  <si>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</si>
  <si>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</si>
  <si>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</si>
  <si>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</si>
  <si>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</si>
  <si>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</si>
  <si>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</si>
  <si>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</si>
  <si>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</si>
  <si>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</si>
  <si>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</si>
  <si>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</si>
  <si>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</si>
  <si>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</si>
  <si>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</si>
  <si>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</si>
  <si>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</si>
  <si>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</si>
  <si>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</si>
  <si>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</si>
  <si>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</si>
  <si>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</si>
  <si>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</si>
  <si>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</si>
  <si>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</si>
  <si>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</si>
  <si>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</si>
  <si>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</si>
  <si>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</si>
  <si>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</si>
  <si>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</si>
  <si>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</si>
  <si>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</si>
  <si>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</si>
  <si>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</si>
  <si>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</si>
  <si>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</si>
  <si>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</si>
  <si>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</si>
  <si>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</si>
  <si>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</si>
  <si>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</si>
  <si>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</si>
  <si>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</si>
  <si>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</si>
  <si>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</si>
  <si>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</si>
  <si>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</si>
  <si>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</si>
  <si>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</si>
  <si>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</si>
  <si>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</si>
  <si>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</si>
  <si>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</si>
  <si>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</si>
  <si>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</si>
  <si>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</si>
  <si>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</si>
  <si>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</si>
  <si>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</si>
  <si>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</si>
  <si>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</si>
  <si>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</si>
  <si>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</si>
  <si>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</si>
  <si>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</si>
  <si>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</si>
  <si>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</si>
  <si>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</si>
  <si>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</si>
  <si>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</si>
  <si>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</si>
  <si>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</si>
  <si>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</si>
  <si>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</si>
  <si>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</si>
  <si>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</si>
  <si>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</si>
  <si>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</si>
  <si>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</si>
  <si>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</si>
  <si>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</si>
  <si>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</si>
  <si>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</si>
  <si>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</si>
  <si>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</si>
  <si>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</si>
  <si>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</si>
  <si>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</si>
  <si>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</si>
  <si>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</si>
  <si>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</si>
  <si>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</si>
  <si>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</si>
  <si>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</si>
  <si>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</si>
  <si>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</si>
  <si>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</si>
  <si>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</si>
  <si>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</si>
  <si>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</si>
  <si>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</si>
  <si>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</si>
  <si>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</si>
  <si>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</si>
  <si>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</si>
  <si>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</si>
  <si>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</si>
  <si>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</si>
  <si>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</si>
  <si>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</si>
  <si>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</si>
  <si>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</si>
  <si>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</si>
  <si>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</si>
  <si>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</si>
  <si>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</si>
  <si>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</si>
  <si>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</si>
  <si>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</si>
  <si>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</si>
  <si>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</si>
  <si>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</si>
  <si>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</si>
  <si>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</si>
  <si>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</si>
  <si>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</si>
  <si>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</si>
  <si>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</si>
  <si>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</si>
  <si>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</si>
  <si>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</si>
  <si>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</si>
  <si>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</si>
  <si>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</si>
  <si>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</si>
  <si>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</si>
  <si>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</si>
  <si>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</si>
  <si>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</si>
  <si>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</si>
  <si>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</si>
  <si>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</si>
  <si>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</si>
  <si>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</si>
  <si>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</si>
  <si>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</si>
  <si>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</si>
  <si>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</si>
  <si>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</si>
  <si>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</si>
  <si>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</si>
  <si>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</si>
  <si>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</si>
  <si>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</si>
  <si>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</si>
  <si>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</si>
  <si>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</si>
  <si>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</si>
  <si>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</si>
  <si>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</si>
  <si>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</si>
  <si>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</si>
  <si>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</si>
  <si>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</si>
  <si>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</si>
  <si>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</si>
  <si>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</si>
  <si>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</si>
  <si>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</si>
  <si>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</si>
  <si>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</si>
  <si>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</si>
  <si>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</si>
  <si>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</si>
  <si>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</si>
  <si>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</si>
  <si>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</si>
  <si>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</si>
  <si>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</si>
  <si>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</si>
  <si>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</si>
  <si>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</si>
  <si>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</si>
  <si>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</si>
  <si>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</si>
  <si>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</si>
  <si>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</si>
  <si>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</si>
  <si>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</si>
  <si>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</si>
  <si>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</si>
  <si>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</si>
  <si>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</si>
  <si>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</si>
  <si>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</si>
  <si>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</si>
  <si>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</si>
  <si>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</si>
  <si>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</si>
  <si>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</si>
  <si>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</si>
  <si>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</si>
  <si>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</si>
  <si>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</si>
  <si>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</si>
  <si>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</si>
  <si>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</si>
  <si>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</si>
  <si>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</si>
  <si>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</si>
  <si>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</si>
  <si>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</si>
  <si>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</si>
  <si>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</si>
  <si>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</si>
  <si>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</si>
  <si>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</si>
  <si>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</si>
  <si>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</si>
  <si>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</si>
  <si>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</si>
  <si>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</si>
  <si>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</si>
  <si>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</si>
  <si>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</si>
  <si>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</si>
  <si>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</si>
  <si>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</si>
  <si>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</si>
  <si>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</si>
  <si>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</si>
  <si>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</si>
  <si>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</si>
  <si>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</si>
  <si>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</si>
  <si>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</si>
  <si>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</si>
  <si>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</si>
  <si>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</si>
  <si>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</si>
  <si>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</si>
  <si>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</si>
  <si>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</si>
  <si>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</si>
  <si>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</si>
  <si>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</si>
  <si>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</si>
  <si>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</si>
  <si>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</si>
  <si>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</si>
  <si>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</si>
  <si>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</si>
  <si>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</si>
  <si>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</si>
  <si>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</si>
  <si>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</si>
  <si>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</si>
  <si>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</si>
  <si>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</si>
  <si>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</si>
  <si>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</si>
  <si>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</si>
  <si>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</si>
  <si>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</si>
  <si>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</si>
  <si>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</si>
  <si>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</si>
  <si>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</si>
  <si>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</si>
  <si>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</si>
  <si>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</si>
  <si>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</si>
  <si>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</si>
  <si>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</si>
  <si>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</si>
  <si>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</si>
  <si>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</si>
  <si>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</si>
  <si>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</si>
  <si>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</si>
  <si>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</si>
  <si>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</si>
  <si>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</si>
  <si>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</si>
  <si>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</si>
  <si>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</si>
  <si>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</si>
  <si>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</si>
  <si>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</si>
  <si>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</si>
  <si>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</si>
  <si>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</si>
  <si>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</si>
  <si>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</si>
  <si>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</si>
  <si>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</si>
  <si>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</si>
  <si>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</si>
  <si>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</si>
  <si>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</si>
  <si>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</si>
  <si>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</si>
  <si>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</si>
  <si>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</si>
  <si>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</si>
  <si>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</si>
  <si>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</si>
  <si>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</si>
  <si>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</si>
  <si>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</si>
  <si>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</si>
  <si>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</si>
  <si>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</si>
  <si>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</si>
  <si>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</si>
  <si>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</si>
  <si>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</si>
  <si>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</si>
  <si>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</si>
  <si>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</si>
  <si>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</si>
  <si>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</si>
  <si>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</si>
  <si>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</si>
  <si>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</si>
  <si>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</si>
  <si>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</si>
  <si>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</si>
  <si>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</si>
  <si>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</si>
  <si>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</si>
  <si>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</si>
  <si>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</si>
  <si>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</si>
  <si>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</si>
  <si>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</si>
  <si>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</si>
  <si>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</si>
  <si>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</si>
  <si>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</si>
  <si>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</si>
  <si>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</si>
  <si>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</si>
  <si>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</si>
  <si>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</si>
  <si>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</si>
  <si>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</si>
  <si>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</si>
  <si>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</si>
  <si>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</si>
  <si>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</si>
  <si>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</si>
  <si>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</si>
  <si>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</si>
  <si>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</si>
  <si>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</si>
  <si>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</si>
  <si>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</si>
  <si>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</si>
  <si>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</si>
  <si>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</si>
  <si>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</si>
  <si>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</si>
  <si>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</si>
  <si>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</si>
  <si>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</si>
  <si>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</si>
  <si>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</si>
  <si>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</si>
  <si>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</si>
  <si>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</si>
  <si>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</si>
  <si>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</si>
  <si>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</si>
  <si>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</si>
  <si>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</si>
  <si>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</si>
  <si>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</si>
  <si>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</si>
  <si>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</si>
  <si>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</si>
  <si>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</si>
  <si>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</si>
  <si>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</si>
  <si>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</si>
  <si>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</si>
  <si>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</si>
  <si>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</si>
  <si>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</si>
  <si>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</si>
  <si>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</si>
  <si>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</si>
  <si>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</si>
  <si>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</si>
  <si>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</si>
  <si>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</si>
  <si>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</si>
  <si>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</si>
  <si>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</si>
  <si>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</si>
  <si>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</si>
  <si>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</si>
  <si>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</si>
  <si>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</si>
  <si>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</si>
  <si>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</si>
  <si>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</si>
  <si>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</si>
  <si>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</si>
  <si>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</si>
  <si>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</si>
  <si>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</si>
  <si>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</si>
  <si>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</si>
  <si>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</si>
  <si>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</si>
  <si>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</si>
  <si>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</si>
  <si>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</si>
  <si>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</si>
  <si>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</si>
  <si>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</si>
  <si>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</si>
  <si>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</si>
  <si>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</si>
  <si>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</si>
  <si>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</si>
  <si>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</si>
  <si>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</si>
  <si>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</si>
  <si>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</si>
  <si>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</si>
  <si>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</si>
  <si>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</si>
  <si>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</si>
  <si>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</si>
  <si>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</si>
  <si>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</si>
  <si>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</si>
  <si>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</si>
  <si>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</si>
  <si>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</si>
  <si>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</si>
  <si>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</si>
  <si>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</si>
  <si>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</si>
  <si>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</si>
  <si>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</si>
  <si>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</si>
  <si>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</si>
  <si>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</si>
  <si>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</si>
  <si>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</si>
  <si>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</si>
  <si>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</si>
  <si>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</si>
  <si>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</si>
  <si>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</si>
  <si>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</si>
  <si>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</si>
  <si>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</si>
  <si>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</si>
  <si>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</si>
  <si>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</si>
  <si>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</si>
  <si>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</si>
  <si>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</si>
  <si>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</si>
  <si>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</si>
  <si>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</si>
  <si>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</si>
  <si>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</si>
  <si>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</si>
  <si>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</si>
  <si>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</si>
  <si>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</si>
  <si>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</si>
  <si>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</si>
  <si>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</si>
  <si>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</si>
  <si>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</si>
  <si>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</si>
  <si>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</si>
  <si>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</si>
  <si>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</si>
  <si>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</si>
  <si>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</si>
  <si>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</si>
  <si>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</si>
  <si>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</si>
  <si>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</si>
  <si>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</si>
  <si>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</si>
  <si>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</si>
  <si>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</si>
  <si>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</si>
  <si>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</si>
  <si>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</si>
  <si>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</si>
  <si>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</si>
  <si>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</si>
  <si>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</si>
  <si>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</si>
  <si>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</si>
  <si>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</si>
  <si>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</si>
  <si>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</si>
  <si>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</si>
  <si>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</si>
  <si>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</si>
  <si>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</si>
  <si>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</si>
  <si>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</si>
  <si>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</si>
  <si>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</si>
  <si>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</si>
  <si>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</si>
  <si>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</si>
  <si>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</si>
  <si>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</si>
  <si>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</si>
  <si>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</si>
  <si>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</si>
  <si>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</si>
  <si>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</si>
  <si>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</si>
  <si>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</si>
  <si>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</si>
  <si>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</si>
  <si>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</si>
  <si>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</si>
  <si>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</si>
  <si>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</si>
  <si>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</si>
  <si>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</si>
  <si>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</si>
  <si>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</si>
  <si>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</si>
  <si>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</si>
  <si>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</si>
  <si>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</si>
  <si>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</si>
  <si>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</si>
  <si>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</si>
  <si>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</si>
  <si>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</si>
  <si>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</si>
  <si>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</si>
  <si>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</si>
  <si>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</si>
  <si>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</si>
  <si>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</si>
  <si>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</si>
  <si>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</si>
  <si>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</si>
  <si>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</si>
  <si>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</si>
  <si>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</si>
  <si>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</si>
  <si>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</si>
  <si>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</si>
  <si>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</si>
  <si>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</si>
  <si>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</si>
  <si>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</si>
  <si>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</si>
  <si>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</si>
  <si>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</si>
  <si>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</si>
  <si>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</si>
  <si>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</si>
  <si>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</si>
  <si>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</si>
  <si>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</si>
  <si>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</si>
  <si>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</si>
  <si>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</si>
  <si>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</si>
  <si>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</si>
  <si>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</si>
  <si>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</si>
  <si>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</si>
  <si>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</si>
  <si>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</si>
  <si>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</si>
  <si>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</si>
  <si>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</si>
  <si>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</si>
  <si>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</si>
  <si>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</si>
  <si>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</si>
  <si>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</si>
  <si>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</si>
  <si>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</si>
  <si>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</si>
  <si>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</si>
  <si>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</si>
  <si>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</si>
  <si>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</si>
  <si>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</si>
  <si>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</si>
  <si>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</si>
  <si>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</si>
  <si>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</si>
  <si>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</si>
  <si>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</si>
  <si>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</si>
  <si>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</si>
  <si>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</si>
  <si>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</si>
  <si>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</si>
  <si>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</si>
  <si>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</si>
  <si>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</si>
  <si>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</si>
  <si>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</si>
  <si>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</si>
  <si>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</si>
  <si>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</si>
  <si>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</si>
  <si>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</si>
  <si>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</si>
  <si>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</si>
  <si>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</si>
  <si>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</si>
  <si>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</si>
  <si>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</si>
  <si>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</si>
  <si>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</si>
  <si>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</si>
  <si>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</si>
  <si>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</si>
  <si>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</si>
  <si>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</si>
  <si>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</si>
  <si>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</si>
  <si>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</si>
  <si>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</si>
  <si>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</si>
  <si>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</si>
  <si>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</si>
  <si>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</si>
  <si>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</si>
  <si>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</si>
  <si>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</si>
  <si>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</si>
  <si>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</si>
  <si>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</si>
  <si>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</si>
  <si>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</si>
  <si>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</si>
  <si>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</si>
  <si>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</si>
  <si>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</si>
  <si>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</si>
  <si>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</si>
  <si>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</si>
  <si>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</si>
  <si>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</si>
  <si>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</si>
  <si>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</si>
  <si>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</si>
  <si>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</si>
  <si>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</si>
  <si>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</si>
  <si>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</si>
  <si>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</si>
  <si>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</si>
  <si>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</si>
  <si>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</si>
  <si>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</si>
  <si>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</si>
  <si>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</si>
  <si>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</si>
  <si>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</si>
  <si>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</si>
  <si>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</si>
  <si>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</si>
  <si>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</si>
  <si>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</si>
  <si>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</si>
  <si>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</si>
  <si>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</si>
  <si>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</si>
  <si>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</si>
  <si>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</si>
  <si>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</si>
  <si>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</si>
  <si>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</si>
  <si>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</si>
  <si>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</si>
  <si>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</si>
  <si>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</si>
  <si>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</si>
  <si>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</si>
  <si>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</si>
  <si>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</si>
  <si>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</si>
  <si>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</si>
  <si>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</si>
  <si>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</si>
  <si>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</si>
  <si>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</si>
  <si>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</si>
  <si>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</si>
  <si>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</si>
  <si>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</si>
  <si>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</si>
  <si>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</si>
  <si>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</si>
  <si>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</si>
  <si>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</si>
  <si>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</si>
  <si>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</si>
  <si>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</si>
  <si>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</si>
  <si>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</si>
  <si>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</si>
  <si>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</si>
  <si>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</si>
  <si>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</si>
  <si>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</si>
  <si>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</si>
  <si>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</si>
  <si>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</si>
  <si>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</si>
  <si>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</si>
  <si>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</si>
  <si>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</si>
  <si>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</si>
  <si>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</si>
  <si>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</si>
  <si>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</si>
  <si>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</si>
  <si>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</si>
  <si>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</si>
  <si>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</si>
  <si>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</si>
  <si>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</si>
  <si>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</si>
  <si>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</si>
  <si>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</si>
  <si>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</si>
  <si>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</si>
  <si>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</si>
  <si>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</si>
  <si>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</si>
  <si>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</si>
  <si>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</si>
  <si>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</si>
  <si>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</si>
  <si>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</si>
  <si>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</si>
  <si>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</si>
  <si>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</si>
  <si>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</si>
  <si>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</si>
  <si>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</si>
  <si>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</si>
  <si>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</si>
  <si>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</si>
  <si>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</si>
  <si>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</si>
  <si>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</si>
  <si>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</si>
  <si>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</si>
  <si>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</si>
  <si>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</si>
  <si>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</si>
  <si>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</si>
  <si>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</si>
  <si>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</si>
  <si>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</si>
  <si>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</si>
  <si>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</si>
  <si>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</si>
  <si>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</si>
  <si>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</si>
  <si>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</si>
  <si>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</si>
  <si>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</si>
  <si>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</si>
  <si>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</si>
  <si>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</si>
  <si>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</si>
  <si>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</si>
  <si>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</si>
  <si>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</si>
  <si>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</si>
  <si>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</si>
  <si>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</si>
  <si>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</si>
  <si>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</si>
  <si>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</si>
  <si>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</si>
  <si>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</si>
  <si>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</si>
  <si>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</si>
  <si>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</si>
  <si>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</si>
  <si>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</si>
  <si>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</si>
  <si>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</si>
  <si>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</si>
  <si>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</si>
  <si>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</si>
  <si>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</si>
  <si>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</si>
  <si>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</si>
  <si>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</si>
  <si>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</si>
  <si>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</si>
  <si>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</si>
  <si>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</si>
  <si>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</si>
  <si>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</si>
  <si>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</si>
  <si>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</si>
  <si>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</si>
  <si>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</si>
  <si>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</si>
  <si>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</si>
  <si>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</si>
  <si>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</si>
  <si>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</si>
  <si>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</si>
  <si>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</si>
  <si>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</si>
  <si>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</si>
  <si>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</si>
  <si>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</si>
  <si>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</si>
  <si>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</si>
  <si>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</si>
  <si>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</si>
  <si>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</si>
  <si>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</si>
  <si>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</si>
  <si>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</si>
  <si>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</si>
  <si>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</si>
  <si>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</si>
  <si>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</si>
  <si>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</si>
  <si>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</si>
  <si>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</si>
  <si>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</si>
  <si>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</si>
  <si>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</si>
  <si>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</si>
  <si>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</si>
  <si>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</si>
  <si>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</si>
  <si>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</si>
  <si>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</si>
  <si>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</si>
  <si>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</si>
  <si>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</si>
  <si>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</si>
  <si>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</si>
  <si>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</si>
  <si>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</si>
  <si>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</si>
  <si>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</si>
  <si>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</si>
  <si>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</si>
  <si>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</si>
  <si>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</si>
  <si>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</si>
  <si>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</si>
  <si>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</si>
  <si>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</si>
  <si>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</si>
  <si>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</si>
  <si>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</si>
  <si>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</si>
  <si>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</si>
  <si>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</si>
  <si>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</si>
  <si>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</si>
  <si>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</si>
  <si>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</si>
  <si>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</si>
  <si>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</si>
  <si>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</si>
  <si>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</si>
  <si>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</si>
  <si>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</si>
  <si>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</si>
  <si>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</si>
  <si>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</si>
  <si>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</si>
  <si>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</si>
  <si>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</si>
  <si>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</si>
  <si>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</si>
  <si>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</si>
  <si>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</si>
  <si>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</si>
  <si>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</si>
  <si>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</si>
  <si>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</si>
  <si>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</si>
  <si>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</si>
  <si>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</si>
  <si>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</si>
  <si>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</si>
  <si>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</si>
  <si>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</si>
  <si>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</si>
  <si>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</si>
  <si>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</si>
  <si>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</si>
  <si>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</si>
  <si>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</si>
  <si>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</si>
  <si>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</si>
  <si>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</si>
  <si>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</si>
  <si>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</si>
  <si>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</si>
  <si>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</si>
  <si>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</si>
  <si>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</si>
  <si>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</si>
  <si>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</si>
  <si>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</si>
  <si>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</si>
  <si>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</si>
  <si>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</si>
  <si>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</si>
  <si>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</si>
  <si>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</si>
  <si>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</si>
  <si>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</si>
  <si>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</si>
  <si>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</si>
  <si>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</si>
  <si>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</si>
  <si>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</si>
  <si>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</si>
  <si>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</si>
  <si>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</si>
  <si>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</si>
  <si>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</si>
  <si>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</si>
  <si>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</si>
  <si>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</si>
  <si>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</si>
  <si>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</si>
  <si>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</si>
  <si>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</si>
  <si>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</si>
  <si>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</si>
  <si>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</si>
  <si>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</si>
  <si>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</si>
  <si>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</si>
  <si>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</si>
  <si>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</si>
  <si>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</si>
  <si>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</si>
  <si>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</si>
  <si>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</si>
  <si>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</si>
  <si>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</si>
  <si>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</si>
  <si>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</si>
  <si>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</si>
  <si>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</si>
  <si>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</si>
  <si>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</si>
  <si>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</si>
  <si>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</si>
  <si>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</si>
  <si>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</si>
  <si>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</si>
  <si>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</si>
  <si>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</si>
  <si>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</si>
  <si>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</si>
  <si>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</si>
  <si>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</si>
  <si>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</si>
  <si>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</si>
  <si>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</si>
  <si>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</si>
  <si>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</si>
  <si>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</si>
  <si>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</si>
  <si>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</si>
  <si>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</si>
  <si>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</si>
  <si>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</si>
  <si>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</si>
  <si>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</si>
  <si>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</si>
  <si>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</si>
  <si>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</si>
  <si>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</si>
  <si>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</si>
  <si>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</si>
  <si>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</si>
  <si>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</si>
  <si>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</si>
  <si>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</si>
  <si>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</si>
  <si>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</si>
  <si>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</si>
  <si>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</si>
  <si>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</si>
  <si>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</si>
  <si>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</si>
  <si>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</si>
  <si>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</si>
  <si>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</si>
  <si>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</si>
  <si>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</si>
  <si>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</si>
  <si>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</si>
  <si>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</si>
  <si>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</si>
  <si>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</si>
  <si>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</si>
  <si>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</si>
  <si>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</si>
  <si>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</si>
  <si>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</si>
  <si>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</si>
  <si>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</si>
  <si>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</si>
  <si>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</si>
  <si>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</si>
  <si>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</si>
  <si>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</si>
  <si>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</si>
  <si>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</si>
  <si>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</si>
  <si>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</si>
  <si>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</si>
  <si>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</si>
  <si>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</si>
  <si>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</si>
  <si>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</si>
  <si>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</si>
  <si>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</si>
  <si>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</si>
  <si>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</si>
  <si>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</si>
  <si>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</si>
  <si>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</si>
  <si>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</si>
  <si>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</si>
  <si>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</si>
  <si>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</si>
  <si>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</si>
  <si>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</si>
  <si>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</si>
  <si>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</si>
  <si>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</si>
  <si>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</si>
  <si>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</si>
  <si>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</si>
  <si>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</si>
  <si>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</si>
  <si>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</si>
  <si>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</si>
  <si>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</si>
  <si>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</si>
  <si>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</si>
  <si>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</si>
  <si>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</si>
  <si>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</si>
  <si>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</si>
  <si>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</si>
  <si>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</si>
  <si>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</si>
  <si>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</si>
  <si>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</si>
  <si>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</si>
  <si>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</si>
  <si>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</si>
  <si>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</si>
  <si>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</si>
  <si>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</si>
  <si>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</si>
  <si>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</si>
  <si>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</si>
  <si>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</si>
  <si>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</si>
  <si>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</si>
  <si>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</si>
  <si>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</si>
  <si>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</si>
  <si>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</si>
  <si>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</si>
  <si>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</si>
  <si>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</si>
  <si>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</si>
  <si>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</si>
  <si>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</si>
  <si>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</si>
  <si>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</si>
  <si>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</si>
  <si>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</si>
  <si>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</si>
  <si>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</si>
  <si>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</si>
  <si>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</si>
  <si>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</si>
  <si>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</si>
  <si>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</si>
  <si>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</si>
  <si>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</si>
  <si>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</si>
  <si>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</si>
  <si>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</si>
  <si>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</si>
  <si>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</si>
  <si>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</si>
  <si>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</si>
  <si>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</si>
  <si>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</si>
  <si>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</si>
  <si>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</si>
  <si>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</si>
  <si>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</si>
  <si>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</si>
  <si>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</si>
  <si>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</si>
  <si>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</si>
  <si>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</si>
  <si>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</si>
  <si>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</si>
  <si>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</si>
  <si>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</si>
  <si>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</si>
  <si>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</si>
  <si>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</si>
  <si>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</si>
  <si>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</si>
  <si>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</si>
  <si>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</si>
  <si>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</si>
  <si>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</si>
  <si>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</si>
  <si>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</si>
  <si>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</si>
  <si>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</si>
  <si>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</si>
  <si>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</si>
  <si>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</si>
  <si>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</si>
  <si>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</si>
  <si>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</si>
  <si>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</si>
  <si>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</si>
  <si>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</si>
  <si>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</si>
  <si>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</si>
  <si>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</si>
  <si>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</si>
  <si>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</si>
  <si>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</si>
  <si>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</si>
  <si>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</si>
  <si>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</si>
  <si>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</si>
  <si>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</si>
  <si>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</si>
  <si>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</si>
  <si>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</si>
  <si>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</si>
  <si>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</si>
  <si>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</si>
  <si>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</si>
  <si>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</si>
  <si>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</si>
  <si>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</si>
  <si>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</si>
  <si>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</si>
  <si>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</si>
  <si>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</si>
  <si>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</si>
  <si>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</si>
  <si>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</si>
  <si>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</si>
  <si>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</si>
  <si>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</si>
  <si>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</si>
  <si>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</si>
  <si>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</si>
  <si>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</si>
  <si>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</si>
  <si>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</si>
  <si>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</si>
  <si>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</si>
  <si>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</si>
  <si>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</si>
  <si>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</si>
  <si>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</si>
  <si>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</si>
  <si>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</si>
  <si>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</si>
  <si>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</si>
  <si>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</si>
  <si>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</si>
  <si>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</si>
  <si>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</si>
  <si>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</si>
  <si>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</si>
  <si>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</si>
  <si>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</si>
  <si>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</si>
  <si>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</si>
  <si>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</si>
  <si>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</si>
  <si>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</si>
  <si>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</si>
  <si>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</si>
  <si>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</si>
  <si>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</si>
  <si>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</si>
  <si>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</si>
  <si>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</si>
  <si>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</si>
  <si>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</si>
  <si>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</si>
  <si>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</si>
  <si>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</si>
  <si>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</si>
  <si>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</si>
  <si>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</si>
  <si>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</si>
  <si>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</si>
  <si>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</si>
  <si>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</si>
  <si>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</si>
  <si>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</si>
  <si>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</si>
  <si>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</si>
  <si>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</si>
  <si>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</si>
  <si>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</si>
  <si>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</si>
  <si>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</si>
  <si>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</si>
  <si>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</si>
  <si>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</si>
  <si>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</si>
  <si>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</si>
  <si>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</si>
  <si>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</si>
  <si>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</si>
  <si>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</si>
  <si>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</si>
  <si>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</si>
  <si>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</si>
  <si>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</si>
  <si>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</si>
  <si>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</si>
  <si>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</si>
  <si>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</si>
  <si>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</si>
  <si>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</si>
  <si>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</si>
  <si>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</si>
  <si>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</si>
  <si>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</si>
  <si>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</si>
  <si>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</si>
  <si>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</si>
  <si>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</si>
  <si>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</si>
  <si>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</si>
  <si>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</si>
  <si>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</si>
  <si>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</si>
  <si>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</si>
  <si>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</si>
  <si>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</si>
  <si>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</si>
  <si>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</si>
  <si>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</si>
  <si>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</si>
  <si>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</si>
  <si>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</si>
  <si>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</si>
  <si>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</si>
  <si>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</si>
  <si>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</si>
  <si>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</si>
  <si>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</si>
  <si>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</si>
  <si>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</si>
  <si>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</si>
  <si>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</si>
  <si>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</si>
  <si>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</si>
  <si>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</si>
  <si>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</si>
  <si>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</si>
  <si>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</si>
  <si>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</si>
  <si>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</si>
  <si>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</si>
  <si>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</si>
  <si>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</si>
  <si>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</si>
  <si>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</si>
  <si>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</si>
  <si>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</si>
  <si>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</si>
  <si>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</si>
  <si>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</si>
  <si>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</si>
  <si>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</si>
  <si>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</si>
  <si>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</si>
  <si>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</si>
  <si>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</si>
  <si>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</si>
  <si>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</si>
  <si>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</si>
  <si>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</si>
  <si>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</si>
  <si>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</si>
  <si>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</si>
  <si>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</si>
  <si>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</si>
  <si>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</si>
  <si>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</si>
  <si>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</si>
  <si>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</si>
  <si>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</si>
  <si>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</si>
  <si>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</si>
  <si>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</si>
  <si>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</si>
  <si>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</si>
  <si>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</si>
  <si>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</si>
  <si>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</si>
  <si>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</si>
  <si>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</si>
  <si>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</si>
  <si>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</si>
  <si>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</si>
  <si>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</si>
  <si>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</si>
  <si>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</si>
  <si>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</si>
  <si>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</si>
  <si>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</si>
  <si>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</si>
  <si>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</si>
  <si>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</si>
  <si>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</si>
  <si>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</si>
  <si>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</si>
  <si>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</si>
  <si>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</si>
  <si>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</si>
  <si>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</si>
  <si>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</si>
  <si>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</si>
  <si>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</si>
  <si>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</si>
  <si>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</si>
  <si>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</si>
  <si>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</si>
  <si>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</si>
  <si>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</si>
  <si>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</si>
  <si>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</si>
  <si>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</si>
  <si>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</si>
  <si>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</si>
  <si>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</si>
  <si>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</si>
  <si>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</si>
  <si>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</si>
  <si>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</si>
  <si>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</si>
  <si>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</si>
  <si>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</si>
  <si>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</si>
  <si>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</si>
  <si>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</si>
  <si>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</si>
  <si>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</si>
  <si>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</si>
  <si>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</si>
  <si>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</si>
  <si>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</si>
  <si>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</si>
  <si>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</si>
  <si>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</si>
  <si>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</si>
  <si>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</si>
  <si>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</si>
  <si>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</si>
  <si>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</si>
  <si>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</si>
  <si>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</si>
  <si>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</si>
  <si>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</si>
  <si>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</si>
  <si>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</si>
  <si>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</si>
  <si>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</si>
  <si>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</si>
  <si>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</si>
  <si>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</si>
  <si>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</si>
  <si>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</si>
  <si>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</si>
  <si>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</si>
  <si>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</si>
  <si>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</si>
  <si>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</si>
  <si>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</si>
  <si>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</si>
  <si>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</si>
  <si>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</si>
  <si>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</si>
  <si>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</si>
  <si>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</si>
  <si>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</si>
  <si>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</si>
  <si>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</si>
  <si>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</si>
  <si>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</si>
  <si>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</si>
  <si>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</si>
  <si>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</si>
  <si>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</si>
  <si>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</si>
  <si>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</si>
  <si>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</si>
  <si>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</si>
  <si>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</si>
  <si>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</si>
  <si>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</si>
  <si>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</si>
  <si>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</si>
  <si>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</si>
  <si>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</si>
  <si>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</si>
  <si>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</si>
  <si>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</si>
  <si>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</si>
  <si>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</si>
  <si>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</si>
  <si>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</si>
  <si>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</si>
  <si>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</si>
  <si>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</si>
  <si>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</si>
  <si>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</si>
  <si>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</si>
  <si>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</si>
  <si>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</si>
  <si>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</si>
  <si>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</si>
  <si>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</si>
  <si>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</si>
  <si>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</si>
  <si>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</si>
  <si>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</si>
  <si>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</si>
  <si>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</si>
  <si>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</si>
  <si>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</si>
  <si>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</si>
  <si>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</si>
  <si>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</si>
  <si>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</si>
  <si>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</si>
  <si>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</si>
  <si>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</si>
  <si>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</si>
  <si>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</si>
  <si>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</si>
  <si>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</si>
  <si>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</si>
  <si>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</si>
  <si>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</si>
  <si>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</si>
  <si>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</si>
  <si>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</si>
  <si>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</si>
  <si>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</si>
  <si>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</si>
  <si>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</si>
  <si>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</si>
  <si>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</si>
  <si>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</si>
  <si>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</si>
  <si>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</si>
  <si>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</si>
  <si>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</si>
  <si>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</si>
  <si>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</si>
  <si>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</si>
  <si>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</si>
  <si>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</si>
  <si>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</si>
  <si>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</si>
  <si>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</si>
  <si>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</si>
  <si>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</si>
  <si>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</si>
  <si>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</si>
  <si>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</si>
  <si>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</si>
  <si>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</si>
  <si>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</si>
  <si>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</si>
  <si>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</si>
  <si>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</si>
  <si>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</si>
  <si>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</si>
  <si>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</si>
  <si>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</si>
  <si>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</si>
  <si>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</si>
  <si>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</si>
  <si>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</si>
  <si>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</si>
  <si>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</si>
  <si>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</si>
  <si>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</si>
  <si>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</si>
  <si>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</si>
  <si>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</si>
  <si>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</si>
  <si>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</si>
  <si>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</si>
  <si>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</si>
  <si>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</si>
  <si>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</si>
  <si>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</si>
  <si>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</si>
  <si>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</si>
  <si>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</si>
  <si>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</si>
  <si>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</si>
  <si>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</si>
  <si>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</si>
  <si>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</si>
  <si>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</si>
  <si>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</si>
  <si>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</si>
  <si>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</si>
  <si>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</si>
  <si>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</si>
  <si>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</si>
  <si>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</si>
  <si>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</si>
  <si>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</si>
  <si>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</si>
  <si>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</si>
  <si>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</si>
  <si>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</si>
  <si>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</si>
  <si>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</si>
  <si>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</si>
  <si>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</si>
  <si>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</si>
  <si>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</si>
  <si>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</si>
  <si>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</si>
  <si>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</si>
  <si>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</si>
  <si>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</si>
  <si>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</si>
  <si>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</si>
  <si>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</si>
  <si>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</si>
  <si>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</si>
  <si>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</si>
  <si>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</si>
  <si>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</si>
  <si>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</si>
  <si>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</si>
  <si>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</si>
  <si>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</si>
  <si>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</si>
  <si>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</si>
  <si>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</si>
  <si>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</si>
  <si>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</si>
  <si>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</si>
  <si>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</si>
  <si>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</si>
  <si>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</si>
  <si>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</si>
  <si>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</si>
  <si>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</si>
  <si>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</si>
  <si>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</si>
  <si>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</si>
  <si>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</si>
  <si>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</si>
  <si>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</si>
  <si>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</si>
  <si>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</si>
  <si>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</si>
  <si>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</si>
  <si>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</si>
  <si>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</si>
  <si>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</si>
  <si>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</si>
  <si>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</si>
  <si>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</si>
  <si>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</si>
  <si>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</si>
  <si>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</si>
  <si>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</si>
  <si>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</si>
  <si>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</si>
  <si>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</si>
  <si>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</si>
  <si>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</si>
  <si>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</si>
  <si>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</si>
  <si>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</si>
  <si>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</si>
  <si>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</si>
  <si>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</si>
  <si>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</si>
  <si>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</si>
  <si>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</si>
  <si>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</si>
  <si>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</si>
  <si>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</si>
  <si>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</si>
  <si>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</si>
  <si>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</si>
  <si>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</si>
  <si>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</si>
  <si>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</si>
  <si>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</si>
  <si>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</si>
  <si>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</si>
  <si>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</si>
  <si>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</si>
  <si>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</si>
  <si>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</si>
  <si>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</si>
  <si>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</si>
  <si>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</si>
  <si>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</si>
  <si>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</si>
  <si>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</si>
  <si>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</si>
  <si>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</si>
  <si>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</si>
  <si>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</si>
  <si>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</si>
  <si>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</si>
  <si>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</si>
  <si>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</si>
  <si>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</si>
  <si>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</si>
  <si>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</si>
  <si>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</si>
  <si>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</si>
  <si>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</si>
  <si>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</si>
  <si>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</si>
  <si>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</si>
  <si>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</si>
  <si>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</si>
  <si>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</si>
  <si>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</si>
  <si>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</si>
  <si>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</si>
  <si>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</si>
  <si>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</si>
  <si>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</si>
  <si>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</si>
  <si>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</si>
  <si>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</si>
  <si>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</si>
  <si>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</si>
  <si>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</si>
  <si>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</si>
  <si>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</si>
  <si>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</si>
  <si>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</si>
  <si>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</si>
  <si>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</si>
  <si>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</si>
  <si>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</si>
  <si>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</si>
  <si>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</si>
  <si>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</si>
  <si>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</si>
  <si>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</si>
  <si>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</si>
  <si>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</si>
  <si>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</si>
  <si>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</si>
  <si>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</si>
  <si>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</si>
  <si>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</si>
  <si>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</si>
  <si>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</si>
  <si>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</si>
  <si>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</si>
  <si>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</si>
  <si>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</si>
  <si>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</si>
  <si>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</si>
  <si>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</si>
  <si>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</si>
  <si>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</si>
  <si>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</si>
  <si>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</si>
  <si>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</si>
  <si>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</si>
  <si>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</si>
  <si>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</si>
  <si>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</si>
  <si>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</si>
  <si>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</si>
  <si>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</si>
  <si>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</si>
  <si>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</si>
  <si>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</si>
  <si>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</si>
  <si>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</si>
  <si>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</si>
  <si>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</si>
  <si>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</si>
  <si>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</si>
  <si>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</si>
  <si>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</si>
  <si>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</si>
  <si>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</si>
  <si>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</si>
  <si>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</si>
  <si>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</si>
  <si>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</si>
  <si>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</si>
  <si>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</si>
  <si>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</si>
  <si>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</si>
  <si>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</si>
  <si>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</si>
  <si>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</si>
  <si>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</si>
  <si>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</si>
  <si>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</si>
  <si>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</si>
  <si>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</si>
  <si>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</si>
  <si>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</si>
  <si>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</si>
  <si>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</si>
  <si>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</si>
  <si>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</si>
  <si>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</si>
  <si>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</si>
  <si>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</si>
  <si>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</si>
  <si>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</si>
  <si>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</si>
  <si>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</si>
  <si>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</si>
  <si>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</si>
  <si>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</si>
  <si>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</si>
  <si>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</si>
  <si>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</si>
  <si>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</si>
  <si>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</si>
  <si>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</si>
  <si>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</si>
  <si>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</si>
  <si>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</si>
  <si>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</si>
  <si>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</si>
  <si>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</si>
  <si>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</si>
  <si>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</si>
  <si>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</si>
  <si>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</si>
  <si>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</si>
  <si>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</si>
  <si>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</si>
  <si>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</si>
  <si>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</si>
  <si>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</si>
  <si>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</si>
  <si>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</si>
  <si>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</si>
  <si>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</si>
  <si>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</si>
  <si>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</si>
  <si>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</si>
  <si>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</si>
  <si>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</si>
  <si>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</si>
  <si>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</si>
  <si>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</si>
  <si>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</si>
  <si>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</si>
  <si>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</si>
  <si>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</si>
  <si>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</si>
  <si>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</si>
  <si>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</si>
  <si>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</si>
  <si>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</si>
  <si>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</si>
  <si>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</si>
  <si>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</si>
  <si>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</si>
  <si>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</si>
  <si>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</si>
  <si>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</si>
  <si>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</si>
  <si>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</si>
  <si>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</si>
  <si>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</si>
  <si>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</si>
  <si>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</si>
  <si>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</si>
  <si>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</si>
  <si>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</si>
  <si>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</si>
  <si>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</si>
  <si>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</si>
  <si>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</si>
  <si>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</si>
  <si>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</si>
  <si>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</si>
  <si>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</si>
  <si>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</si>
  <si>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</si>
  <si>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</si>
  <si>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</si>
  <si>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</si>
  <si>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</si>
  <si>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</si>
  <si>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</si>
  <si>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</si>
  <si>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</si>
  <si>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</si>
  <si>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</si>
  <si>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</si>
  <si>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</si>
  <si>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</si>
  <si>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</si>
  <si>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</si>
  <si>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</si>
  <si>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</si>
  <si>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</si>
  <si>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</si>
  <si>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</si>
  <si>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</si>
  <si>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</si>
  <si>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</si>
  <si>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</si>
  <si>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</si>
  <si>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</si>
  <si>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</si>
  <si>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</si>
  <si>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</si>
  <si>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</si>
  <si>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</si>
  <si>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</si>
  <si>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</si>
  <si>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</si>
  <si>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</si>
  <si>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</si>
  <si>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</si>
  <si>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</si>
  <si>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</si>
  <si>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</si>
  <si>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</si>
  <si>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</si>
  <si>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</si>
  <si>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</si>
  <si>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</si>
  <si>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</si>
  <si>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</si>
  <si>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</si>
  <si>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</si>
  <si>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</si>
  <si>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</si>
  <si>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</si>
  <si>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</si>
  <si>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</si>
  <si>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</si>
  <si>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</si>
  <si>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</si>
  <si>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</si>
  <si>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</si>
  <si>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</si>
  <si>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</si>
  <si>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</si>
  <si>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</si>
  <si>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</si>
  <si>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</si>
  <si>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</si>
  <si>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</si>
  <si>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</si>
  <si>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</si>
  <si>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</si>
  <si>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</si>
  <si>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</si>
  <si>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</si>
  <si>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</si>
  <si>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</si>
  <si>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</si>
  <si>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</si>
  <si>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</si>
  <si>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</si>
  <si>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</si>
  <si>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</si>
  <si>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</si>
  <si>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</si>
  <si>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</si>
  <si>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</si>
  <si>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</si>
  <si>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</si>
  <si>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</si>
  <si>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</si>
  <si>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</si>
  <si>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</si>
  <si>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</si>
  <si>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</si>
  <si>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</si>
  <si>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</si>
  <si>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</si>
  <si>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</si>
  <si>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</si>
  <si>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</si>
  <si>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</si>
  <si>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</si>
  <si>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</si>
  <si>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</si>
  <si>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</si>
  <si>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</si>
  <si>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</si>
  <si>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</si>
  <si>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</si>
  <si>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</si>
  <si>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</si>
  <si>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</si>
  <si>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</si>
  <si>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</si>
  <si>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</si>
  <si>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</si>
  <si>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</si>
  <si>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</si>
  <si>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</si>
  <si>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</si>
  <si>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</si>
  <si>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</si>
  <si>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</si>
  <si>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</si>
  <si>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</si>
  <si>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</si>
  <si>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</si>
  <si>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</si>
  <si>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</si>
  <si>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</si>
  <si>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</si>
  <si>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</si>
  <si>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</si>
  <si>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</si>
  <si>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</si>
  <si>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</si>
  <si>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</si>
  <si>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</si>
  <si>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</si>
  <si>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</si>
  <si>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</si>
  <si>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</si>
  <si>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</si>
  <si>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</si>
  <si>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</si>
  <si>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</si>
  <si>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</si>
  <si>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</si>
  <si>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</si>
  <si>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</si>
  <si>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</si>
  <si>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</si>
  <si>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</si>
  <si>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</si>
  <si>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</si>
  <si>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</si>
  <si>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</si>
  <si>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</si>
  <si>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</si>
  <si>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</si>
  <si>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</si>
  <si>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</si>
  <si>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</si>
  <si>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</si>
  <si>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</si>
  <si>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</si>
  <si>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</si>
  <si>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</si>
  <si>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</si>
  <si>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</si>
  <si>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</si>
  <si>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</si>
  <si>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</si>
  <si>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</si>
  <si>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</si>
  <si>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</si>
  <si>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</si>
  <si>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</si>
  <si>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</si>
  <si>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</si>
  <si>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</si>
  <si>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</si>
  <si>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</si>
  <si>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</si>
  <si>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</si>
  <si>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</si>
  <si>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</si>
  <si>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</si>
  <si>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</si>
  <si>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</si>
  <si>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</si>
  <si>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</si>
  <si>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</si>
  <si>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</si>
  <si>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</si>
  <si>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</si>
  <si>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</si>
  <si>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</si>
  <si>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</si>
  <si>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</si>
  <si>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</si>
  <si>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</si>
  <si>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</si>
  <si>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</si>
  <si>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</si>
  <si>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</si>
  <si>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</si>
  <si>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</si>
  <si>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</si>
  <si>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</si>
  <si>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</si>
  <si>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</si>
  <si>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</si>
  <si>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</si>
  <si>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</si>
  <si>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</si>
  <si>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</si>
  <si>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</si>
  <si>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</si>
  <si>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</si>
  <si>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</si>
  <si>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</si>
  <si>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</si>
  <si>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</si>
  <si>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</si>
  <si>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</si>
  <si>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</si>
  <si>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</si>
  <si>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</si>
  <si>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</si>
  <si>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</si>
  <si>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</si>
  <si>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</si>
  <si>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</si>
  <si>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</si>
  <si>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</si>
  <si>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</si>
  <si>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</si>
  <si>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</si>
  <si>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</si>
  <si>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</si>
  <si>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</si>
  <si>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</si>
  <si>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</si>
  <si>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</si>
  <si>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</si>
  <si>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</si>
  <si>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</si>
  <si>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</si>
  <si>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</si>
  <si>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</si>
  <si>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</si>
  <si>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</si>
  <si>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</si>
  <si>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</si>
  <si>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</si>
  <si>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</si>
  <si>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</si>
  <si>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</si>
  <si>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</si>
  <si>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</si>
  <si>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</si>
  <si>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</si>
  <si>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</si>
  <si>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</si>
  <si>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</si>
  <si>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</si>
  <si>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</si>
  <si>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</si>
  <si>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</si>
  <si>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</si>
  <si>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</si>
  <si>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</si>
  <si>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</si>
  <si>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</si>
  <si>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</si>
  <si>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</si>
  <si>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</si>
  <si>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</si>
  <si>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</si>
  <si>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</si>
  <si>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</si>
  <si>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</si>
  <si>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</si>
  <si>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</si>
  <si>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</si>
  <si>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</si>
  <si>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</si>
  <si>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</si>
  <si>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</si>
  <si>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</si>
  <si>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</si>
  <si>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</si>
  <si>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</si>
  <si>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</si>
  <si>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</si>
  <si>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</si>
  <si>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</si>
  <si>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</si>
  <si>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</si>
  <si>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</si>
  <si>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</si>
  <si>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</si>
  <si>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</si>
  <si>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</si>
  <si>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</si>
  <si>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</si>
  <si>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</si>
  <si>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</si>
  <si>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</si>
  <si>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</si>
  <si>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</si>
  <si>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</si>
  <si>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</si>
  <si>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</si>
  <si>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</si>
  <si>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</si>
  <si>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</si>
  <si>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</si>
  <si>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</si>
  <si>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</si>
  <si>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</si>
  <si>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</si>
  <si>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</si>
  <si>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</si>
  <si>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</si>
  <si>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</si>
  <si>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</si>
  <si>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</si>
  <si>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</si>
  <si>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</si>
  <si>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</si>
  <si>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</si>
  <si>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</si>
  <si>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</si>
  <si>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</si>
  <si>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</si>
  <si>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</si>
  <si>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</si>
  <si>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</si>
  <si>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</si>
  <si>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</si>
  <si>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</si>
  <si>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</si>
  <si>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</si>
  <si>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</si>
  <si>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</si>
  <si>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</si>
  <si>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</si>
  <si>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</si>
  <si>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</si>
  <si>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</si>
  <si>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</si>
  <si>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</si>
  <si>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</si>
  <si>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</si>
  <si>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</si>
  <si>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</si>
  <si>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</si>
  <si>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</si>
  <si>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</si>
  <si>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</si>
  <si>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</si>
  <si>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</si>
  <si>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</si>
  <si>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</si>
  <si>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</si>
  <si>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</si>
  <si>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</si>
  <si>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</si>
  <si>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</si>
  <si>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</si>
  <si>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</si>
  <si>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</si>
  <si>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</si>
  <si>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</si>
  <si>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</si>
  <si>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</si>
  <si>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</si>
  <si>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</si>
  <si>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</si>
  <si>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</si>
  <si>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</si>
  <si>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</si>
  <si>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</si>
  <si>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</si>
  <si>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</si>
  <si>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</si>
  <si>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</si>
  <si>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</si>
  <si>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</si>
  <si>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</si>
  <si>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</si>
  <si>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</si>
  <si>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</si>
  <si>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</si>
  <si>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</si>
  <si>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</si>
  <si>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</si>
  <si>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</si>
  <si>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</si>
  <si>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</si>
  <si>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</si>
  <si>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</si>
  <si>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</si>
  <si>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</si>
  <si>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</si>
  <si>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</si>
  <si>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</si>
  <si>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</si>
  <si>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</si>
  <si>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</si>
  <si>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</si>
  <si>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</si>
  <si>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</si>
  <si>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</si>
  <si>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</si>
  <si>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</si>
  <si>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</si>
  <si>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</si>
  <si>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</si>
  <si>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</si>
  <si>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</si>
  <si>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</si>
  <si>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</si>
  <si>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</si>
  <si>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</si>
  <si>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</si>
  <si>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</si>
  <si>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</si>
  <si>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</si>
  <si>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</si>
  <si>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</si>
  <si>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</si>
  <si>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</si>
  <si>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</si>
  <si>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</si>
  <si>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</si>
  <si>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</si>
  <si>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</si>
  <si>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</si>
  <si>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</si>
  <si>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</si>
  <si>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</si>
  <si>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</si>
  <si>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</si>
  <si>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</si>
  <si>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</si>
  <si>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</si>
  <si>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</si>
  <si>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</si>
  <si>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</si>
  <si>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</si>
  <si>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</si>
  <si>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</si>
  <si>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</si>
  <si>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</si>
  <si>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</si>
  <si>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</si>
  <si>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</si>
  <si>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</si>
  <si>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</si>
  <si>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</si>
  <si>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</si>
  <si>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</si>
  <si>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</si>
  <si>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</si>
  <si>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</si>
  <si>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</si>
  <si>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</si>
  <si>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</si>
  <si>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</si>
  <si>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</si>
  <si>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</si>
  <si>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</si>
  <si>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</si>
  <si>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</si>
  <si>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</si>
  <si>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</si>
  <si>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</si>
  <si>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</si>
  <si>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</si>
  <si>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</si>
  <si>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</si>
  <si>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</si>
  <si>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</si>
  <si>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</si>
  <si>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</si>
  <si>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</si>
  <si>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</si>
  <si>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</si>
  <si>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</si>
  <si>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</si>
  <si>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</si>
  <si>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</si>
  <si>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</si>
  <si>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</si>
  <si>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</si>
  <si>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</si>
  <si>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</si>
  <si>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</si>
  <si>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</si>
  <si>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</si>
  <si>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</si>
  <si>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</si>
  <si>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</si>
  <si>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</si>
  <si>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</si>
  <si>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</si>
  <si>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</si>
  <si>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</si>
  <si>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</si>
  <si>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</si>
  <si>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</si>
  <si>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</si>
  <si>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</si>
  <si>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</si>
  <si>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</si>
  <si>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</si>
  <si>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</si>
  <si>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</si>
  <si>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</si>
  <si>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</si>
  <si>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</si>
  <si>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</si>
  <si>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</si>
  <si>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</si>
  <si>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</si>
  <si>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</si>
  <si>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</si>
  <si>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</si>
  <si>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</si>
  <si>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</si>
  <si>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</si>
  <si>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</si>
  <si>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</si>
  <si>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</si>
  <si>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</si>
  <si>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</si>
  <si>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</si>
  <si>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</si>
  <si>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</si>
  <si>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</si>
  <si>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</si>
  <si>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</si>
  <si>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</si>
  <si>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</si>
  <si>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</si>
  <si>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</si>
  <si>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</si>
  <si>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</si>
  <si>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</si>
  <si>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</si>
  <si>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</si>
  <si>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</si>
  <si>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</si>
  <si>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</si>
  <si>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</si>
  <si>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</si>
  <si>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</si>
  <si>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</si>
  <si>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</si>
  <si>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</si>
  <si>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</si>
  <si>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</si>
  <si>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</si>
  <si>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</si>
  <si>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</si>
  <si>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</si>
  <si>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</si>
  <si>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</si>
  <si>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</si>
  <si>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</si>
  <si>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</si>
  <si>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</si>
  <si>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</si>
  <si>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</si>
  <si>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</si>
  <si>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</si>
  <si>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</si>
  <si>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</si>
  <si>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</si>
  <si>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</si>
  <si>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</si>
  <si>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</si>
  <si>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</si>
  <si>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</si>
  <si>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</si>
  <si>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</si>
  <si>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</si>
  <si>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</si>
  <si>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</si>
  <si>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</si>
  <si>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</si>
  <si>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</si>
  <si>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</si>
  <si>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</si>
  <si>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</si>
  <si>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</si>
  <si>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</si>
  <si>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</si>
  <si>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</si>
  <si>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</si>
  <si>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</si>
  <si>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</si>
  <si>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</si>
  <si>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</si>
  <si>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</si>
  <si>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</si>
  <si>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</si>
  <si>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</si>
  <si>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</si>
  <si>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</si>
  <si>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</si>
  <si>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</si>
  <si>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</si>
  <si>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</si>
  <si>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</si>
  <si>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</si>
  <si>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</si>
  <si>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</si>
  <si>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</si>
  <si>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</si>
  <si>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</si>
  <si>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</si>
  <si>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</si>
  <si>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</si>
  <si>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</si>
  <si>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</si>
  <si>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</si>
  <si>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</si>
  <si>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</si>
  <si>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</si>
  <si>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</si>
  <si>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</si>
  <si>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</si>
  <si>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</si>
  <si>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</si>
  <si>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</si>
  <si>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</si>
  <si>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</si>
  <si>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</si>
  <si>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</si>
  <si>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</si>
  <si>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</si>
  <si>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</si>
  <si>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</si>
  <si>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</si>
  <si>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</si>
  <si>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</si>
  <si>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</si>
  <si>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</si>
  <si>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</si>
  <si>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</si>
  <si>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</si>
  <si>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</si>
  <si>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</si>
  <si>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</si>
  <si>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</si>
  <si>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</si>
  <si>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</si>
  <si>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</si>
  <si>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</si>
  <si>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</si>
  <si>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</si>
  <si>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</si>
  <si>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</si>
  <si>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</si>
  <si>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</si>
  <si>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</si>
  <si>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</si>
  <si>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</si>
  <si>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</si>
  <si>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</si>
  <si>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</si>
  <si>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</si>
  <si>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</si>
  <si>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</si>
  <si>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</si>
  <si>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</si>
  <si>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</si>
  <si>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</si>
  <si>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</si>
  <si>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</si>
  <si>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</si>
  <si>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</si>
  <si>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</si>
  <si>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</si>
  <si>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</si>
  <si>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</si>
  <si>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</si>
  <si>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</si>
  <si>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</si>
  <si>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</si>
  <si>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</si>
  <si>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</si>
  <si>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</si>
  <si>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</si>
  <si>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</si>
  <si>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</si>
  <si>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</si>
  <si>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</si>
  <si>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</si>
  <si>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</si>
  <si>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</si>
  <si>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</si>
  <si>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</si>
  <si>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</si>
  <si>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</si>
  <si>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</si>
  <si>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</si>
  <si>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</si>
  <si>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</si>
  <si>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</si>
  <si>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</si>
  <si>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</si>
  <si>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</si>
  <si>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</si>
  <si>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</si>
  <si>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</si>
  <si>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</si>
  <si>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</si>
  <si>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</si>
  <si>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</si>
  <si>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</si>
  <si>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</si>
  <si>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</si>
  <si>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</si>
  <si>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</si>
  <si>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</si>
  <si>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</si>
  <si>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</si>
  <si>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</si>
  <si>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</si>
  <si>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</si>
  <si>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</si>
  <si>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</si>
  <si>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</si>
  <si>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</si>
  <si>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</si>
  <si>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</si>
  <si>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</si>
  <si>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</si>
  <si>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</si>
  <si>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</si>
  <si>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</si>
  <si>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</si>
  <si>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</si>
  <si>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</si>
  <si>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</si>
  <si>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</si>
  <si>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</si>
  <si>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</si>
  <si>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</si>
  <si>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</si>
  <si>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</si>
  <si>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</si>
  <si>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</si>
  <si>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</si>
  <si>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</si>
  <si>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</si>
  <si>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</si>
  <si>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</si>
  <si>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</si>
  <si>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</si>
  <si>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</si>
  <si>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</si>
  <si>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</si>
  <si>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</si>
  <si>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</si>
  <si>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</si>
  <si>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</si>
  <si>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</si>
  <si>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</si>
  <si>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</si>
  <si>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</si>
  <si>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</si>
  <si>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</si>
  <si>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</si>
  <si>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</si>
  <si>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</si>
  <si>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</si>
  <si>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</si>
  <si>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</si>
  <si>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</si>
  <si>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</si>
  <si>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</si>
  <si>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</si>
  <si>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</si>
  <si>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</si>
  <si>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</si>
  <si>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</si>
  <si>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</si>
  <si>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</si>
  <si>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</si>
  <si>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</si>
  <si>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</si>
  <si>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</si>
  <si>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</si>
  <si>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</si>
  <si>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</si>
  <si>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</si>
  <si>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</si>
  <si>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</si>
  <si>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</si>
  <si>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</si>
  <si>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</si>
  <si>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</si>
  <si>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</si>
  <si>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</si>
  <si>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</si>
  <si>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</si>
  <si>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</si>
  <si>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</si>
  <si>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</si>
  <si>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</si>
  <si>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</si>
  <si>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</si>
  <si>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</si>
  <si>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</si>
  <si>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</si>
  <si>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</si>
  <si>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</si>
  <si>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</si>
  <si>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</si>
  <si>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</si>
  <si>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</si>
  <si>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</si>
  <si>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</si>
  <si>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</si>
  <si>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</si>
  <si>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</si>
  <si>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</si>
  <si>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</si>
  <si>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</si>
  <si>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</si>
  <si>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</si>
  <si>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</si>
  <si>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</si>
  <si>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</si>
  <si>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</si>
  <si>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</si>
  <si>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</si>
  <si>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</si>
  <si>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</si>
  <si>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</si>
  <si>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</si>
  <si>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</si>
  <si>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</si>
  <si>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</si>
  <si>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</si>
  <si>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</si>
  <si>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</si>
  <si>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</si>
  <si>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</si>
  <si>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</si>
  <si>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</si>
  <si>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</si>
  <si>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</si>
  <si>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</si>
  <si>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</si>
  <si>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</si>
  <si>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</si>
  <si>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</si>
  <si>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</si>
  <si>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</si>
  <si>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</si>
  <si>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</si>
  <si>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</si>
  <si>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</si>
  <si>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</si>
  <si>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</si>
  <si>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</si>
  <si>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</si>
  <si>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</si>
  <si>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</si>
  <si>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</si>
  <si>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</si>
  <si>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</si>
  <si>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</si>
  <si>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</si>
  <si>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</si>
  <si>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</si>
  <si>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</si>
  <si>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</si>
  <si>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</si>
  <si>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</si>
  <si>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</si>
  <si>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</si>
  <si>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</si>
  <si>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</si>
  <si>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</si>
  <si>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</si>
  <si>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</si>
  <si>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</si>
  <si>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</si>
  <si>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</si>
  <si>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</si>
  <si>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</si>
  <si>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</si>
  <si>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</si>
  <si>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</si>
  <si>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</si>
  <si>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</si>
  <si>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</si>
  <si>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</si>
  <si>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</si>
  <si>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</si>
  <si>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</si>
  <si>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</si>
  <si>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</si>
  <si>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</si>
  <si>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</si>
  <si>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</si>
  <si>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</si>
  <si>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</si>
  <si>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</si>
  <si>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</si>
  <si>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</si>
  <si>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</si>
  <si>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</si>
  <si>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</si>
  <si>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</si>
  <si>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</si>
  <si>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</si>
  <si>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</si>
  <si>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</si>
  <si>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</si>
  <si>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</si>
  <si>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</si>
  <si>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</si>
  <si>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</si>
  <si>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</si>
  <si>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</si>
  <si>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</si>
  <si>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</si>
  <si>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</si>
  <si>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</si>
  <si>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</si>
  <si>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</si>
  <si>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</si>
  <si>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</si>
  <si>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</si>
  <si>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</si>
  <si>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</si>
  <si>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</si>
  <si>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</si>
  <si>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</si>
  <si>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</si>
  <si>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</si>
  <si>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</si>
  <si>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</si>
  <si>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</si>
  <si>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</si>
  <si>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</si>
  <si>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</si>
  <si>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</si>
  <si>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</si>
  <si>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</si>
  <si>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</si>
  <si>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</si>
  <si>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</si>
  <si>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</si>
  <si>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</si>
  <si>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</si>
  <si>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</si>
  <si>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</si>
  <si>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</si>
  <si>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</si>
  <si>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</si>
  <si>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</si>
  <si>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</si>
  <si>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</si>
  <si>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</si>
  <si>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</si>
  <si>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</si>
  <si>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</si>
  <si>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</si>
  <si>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</si>
  <si>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</si>
  <si>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</si>
  <si>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</si>
  <si>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</si>
  <si>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</si>
  <si>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</si>
  <si>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</si>
  <si>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</si>
  <si>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</si>
  <si>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</si>
  <si>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</si>
  <si>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</si>
  <si>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</si>
  <si>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</si>
  <si>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</si>
  <si>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</si>
  <si>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</si>
  <si>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</si>
  <si>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</si>
  <si>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</si>
  <si>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</si>
  <si>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</si>
  <si>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</si>
  <si>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</si>
  <si>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</si>
  <si>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</si>
  <si>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</si>
  <si>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</si>
  <si>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</si>
  <si>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</si>
  <si>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</si>
  <si>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</si>
  <si>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</si>
  <si>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</si>
  <si>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</si>
  <si>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</si>
  <si>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</si>
  <si>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</si>
  <si>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</si>
  <si>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</si>
  <si>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</si>
  <si>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</si>
  <si>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</si>
  <si>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</si>
  <si>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</si>
  <si>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</si>
  <si>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</si>
  <si>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</si>
  <si>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</si>
  <si>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</si>
  <si>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</si>
  <si>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</si>
  <si>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</si>
  <si>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</si>
  <si>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</si>
  <si>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</si>
  <si>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</si>
  <si>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</si>
  <si>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</si>
  <si>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</si>
  <si>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</si>
  <si>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</si>
  <si>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</si>
  <si>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</si>
  <si>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</si>
  <si>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</si>
  <si>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</si>
  <si>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</si>
  <si>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</si>
  <si>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</si>
  <si>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</si>
  <si>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</si>
  <si>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</si>
  <si>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</si>
  <si>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</si>
  <si>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</si>
  <si>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</si>
  <si>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</si>
  <si>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</si>
  <si>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</si>
  <si>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</si>
  <si>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</si>
  <si>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</si>
  <si>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</si>
  <si>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</si>
  <si>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</si>
  <si>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</si>
  <si>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</si>
  <si>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</si>
  <si>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</si>
  <si>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</si>
  <si>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</si>
  <si>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</si>
  <si>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</si>
  <si>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</si>
  <si>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</si>
  <si>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</si>
  <si>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</si>
  <si>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</si>
  <si>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</si>
  <si>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</si>
  <si>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</si>
  <si>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</si>
  <si>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</si>
  <si>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</si>
  <si>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</si>
  <si>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</si>
  <si>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</si>
  <si>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</si>
  <si>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</si>
  <si>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</si>
  <si>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</si>
  <si>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</si>
  <si>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</si>
  <si>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</si>
  <si>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</si>
  <si>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</si>
  <si>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</si>
  <si>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</si>
  <si>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</si>
  <si>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</si>
  <si>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</si>
  <si>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</si>
  <si>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</si>
  <si>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</si>
  <si>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</si>
  <si>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</si>
  <si>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</si>
  <si>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</si>
  <si>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</si>
  <si>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</si>
  <si>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</si>
  <si>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</si>
  <si>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</si>
  <si>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</si>
  <si>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</si>
  <si>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</si>
  <si>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</si>
  <si>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</si>
  <si>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</si>
  <si>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</si>
  <si>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</si>
  <si>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</si>
  <si>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</si>
  <si>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</si>
  <si>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</si>
  <si>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</si>
  <si>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</si>
  <si>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</si>
  <si>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</si>
  <si>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</si>
  <si>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</si>
  <si>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</si>
  <si>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</si>
  <si>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</si>
  <si>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</si>
  <si>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</si>
  <si>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</si>
  <si>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</si>
  <si>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</si>
  <si>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</si>
  <si>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</si>
  <si>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</si>
  <si>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</si>
  <si>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</si>
  <si>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</si>
  <si>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</si>
  <si>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</si>
  <si>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</si>
  <si>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</si>
  <si>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</si>
  <si>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</si>
  <si>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</si>
  <si>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</si>
  <si>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</si>
  <si>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</si>
  <si>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</si>
  <si>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</si>
  <si>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</si>
  <si>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</si>
  <si>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</si>
  <si>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</si>
  <si>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</si>
  <si>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</si>
  <si>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</si>
  <si>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</si>
  <si>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</si>
  <si>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</si>
  <si>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</si>
  <si>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</si>
  <si>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</si>
  <si>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</si>
  <si>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</si>
  <si>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</si>
  <si>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</si>
  <si>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</si>
  <si>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</si>
  <si>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</si>
  <si>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</si>
  <si>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</si>
  <si>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</si>
  <si>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</si>
  <si>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</si>
  <si>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</si>
  <si>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</si>
  <si>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</si>
  <si>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</si>
  <si>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</si>
  <si>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</si>
  <si>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</si>
  <si>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</si>
  <si>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</si>
  <si>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</si>
  <si>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</si>
  <si>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</si>
  <si>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</si>
  <si>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</si>
  <si>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</si>
  <si>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</si>
  <si>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</si>
  <si>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</si>
  <si>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</si>
  <si>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</si>
  <si>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</si>
  <si>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</si>
  <si>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</si>
  <si>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</si>
  <si>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</si>
  <si>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</si>
  <si>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</si>
  <si>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</si>
  <si>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</si>
  <si>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</si>
  <si>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</si>
  <si>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</si>
  <si>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</si>
  <si>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</si>
  <si>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</si>
  <si>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</si>
  <si>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</si>
  <si>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</si>
  <si>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</si>
  <si>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</si>
  <si>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</si>
  <si>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</si>
  <si>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</si>
  <si>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</si>
  <si>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</si>
  <si>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</si>
  <si>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</si>
  <si>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</si>
  <si>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</si>
  <si>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</si>
  <si>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</si>
  <si>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</si>
  <si>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</si>
  <si>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</si>
  <si>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</si>
  <si>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</si>
  <si>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</si>
  <si>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</si>
  <si>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</si>
  <si>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</si>
  <si>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</si>
  <si>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</si>
  <si>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</si>
  <si>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</si>
  <si>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</si>
  <si>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</si>
  <si>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</si>
  <si>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</si>
  <si>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</si>
  <si>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</si>
  <si>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</si>
  <si>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</si>
  <si>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</si>
  <si>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</si>
  <si>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</si>
  <si>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</si>
  <si>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</si>
  <si>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</si>
  <si>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</si>
  <si>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</si>
  <si>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</si>
  <si>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</si>
  <si>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</si>
  <si>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</si>
  <si>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</si>
  <si>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</si>
  <si>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</si>
  <si>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</si>
  <si>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</si>
  <si>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</si>
  <si>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</si>
  <si>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</si>
  <si>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</si>
  <si>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</si>
  <si>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</si>
  <si>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</si>
  <si>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</si>
  <si>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</si>
  <si>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</si>
  <si>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</si>
  <si>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</si>
  <si>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</si>
  <si>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</si>
  <si>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</si>
  <si>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</si>
  <si>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</si>
  <si>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</si>
  <si>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</si>
  <si>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</si>
  <si>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</si>
  <si>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</si>
  <si>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</si>
  <si>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</si>
  <si>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</si>
  <si>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</si>
  <si>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</si>
  <si>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</si>
  <si>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</si>
  <si>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</si>
  <si>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</si>
  <si>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</si>
  <si>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</si>
  <si>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</si>
  <si>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</si>
  <si>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</si>
  <si>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</si>
  <si>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</si>
  <si>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</si>
  <si>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</si>
  <si>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</si>
  <si>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</si>
  <si>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</si>
  <si>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</si>
  <si>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</si>
  <si>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</si>
  <si>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</si>
  <si>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</si>
  <si>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</si>
  <si>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</si>
  <si>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</si>
  <si>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</si>
  <si>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</si>
  <si>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</si>
  <si>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</si>
  <si>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</si>
  <si>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</si>
  <si>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</si>
  <si>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</si>
  <si>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</si>
  <si>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</si>
  <si>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</si>
  <si>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</si>
  <si>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</si>
  <si>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</si>
  <si>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</si>
  <si>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</si>
  <si>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</si>
  <si>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</si>
  <si>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</si>
  <si>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</si>
  <si>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</si>
  <si>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</si>
  <si>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</si>
  <si>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</si>
  <si>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</si>
  <si>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</si>
  <si>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</si>
  <si>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</si>
  <si>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</si>
  <si>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</si>
  <si>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</si>
  <si>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</si>
  <si>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</si>
  <si>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</si>
  <si>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</si>
  <si>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</si>
  <si>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</si>
  <si>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</si>
  <si>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</si>
  <si>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</si>
  <si>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</si>
  <si>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</si>
  <si>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</si>
  <si>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</si>
  <si>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</si>
  <si>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</si>
  <si>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</si>
  <si>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</si>
  <si>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</si>
  <si>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</si>
  <si>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</si>
  <si>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</si>
  <si>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</si>
  <si>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</si>
  <si>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</si>
  <si>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</si>
  <si>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</si>
  <si>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</si>
  <si>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</si>
  <si>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</si>
  <si>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</si>
  <si>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</si>
  <si>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</si>
  <si>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</si>
  <si>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</si>
  <si>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</si>
  <si>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</si>
  <si>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</si>
  <si>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</si>
  <si>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</si>
  <si>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</si>
  <si>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</si>
  <si>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</si>
  <si>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</si>
  <si>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</si>
  <si>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</si>
  <si>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</si>
  <si>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</si>
  <si>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</si>
  <si>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</si>
  <si>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</si>
  <si>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</si>
  <si>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</si>
  <si>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</si>
  <si>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</si>
  <si>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</si>
  <si>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</si>
  <si>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</si>
  <si>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</si>
  <si>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</si>
  <si>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</si>
  <si>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</si>
  <si>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</si>
  <si>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</si>
  <si>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</si>
  <si>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</si>
  <si>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</si>
  <si>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</si>
  <si>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</si>
  <si>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</si>
  <si>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</si>
  <si>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</si>
  <si>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</si>
  <si>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</si>
  <si>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</si>
  <si>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</si>
  <si>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</si>
  <si>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</si>
  <si>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</si>
  <si>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</si>
  <si>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</si>
  <si>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</si>
  <si>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</si>
  <si>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</si>
  <si>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</si>
  <si>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</si>
  <si>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</si>
  <si>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</si>
  <si>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</si>
  <si>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</si>
  <si>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</si>
  <si>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</si>
  <si>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</si>
  <si>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</si>
  <si>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</si>
  <si>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</si>
  <si>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</si>
  <si>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</si>
  <si>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</si>
  <si>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</si>
  <si>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</si>
  <si>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</si>
  <si>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</si>
  <si>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</si>
  <si>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</si>
  <si>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</si>
  <si>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</si>
  <si>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</si>
  <si>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</si>
  <si>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</si>
  <si>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</si>
  <si>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</si>
  <si>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</si>
  <si>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</si>
  <si>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</si>
  <si>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</si>
  <si>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</si>
  <si>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</si>
  <si>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</si>
  <si>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</si>
  <si>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</si>
  <si>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</si>
  <si>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</si>
  <si>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</si>
  <si>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</si>
  <si>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</si>
  <si>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</si>
  <si>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</si>
  <si>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</si>
  <si>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</si>
  <si>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</si>
  <si>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</si>
  <si>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</si>
  <si>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</si>
  <si>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</si>
  <si>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</si>
  <si>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</si>
  <si>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</si>
  <si>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</si>
  <si>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</si>
  <si>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</si>
  <si>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</si>
  <si>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</si>
  <si>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</si>
  <si>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</si>
  <si>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</si>
  <si>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</si>
  <si>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</si>
  <si>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</si>
  <si>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</si>
  <si>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</si>
  <si>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</si>
  <si>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</si>
  <si>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</si>
  <si>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</si>
  <si>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</si>
  <si>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</si>
  <si>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</si>
  <si>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</si>
  <si>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</si>
  <si>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</si>
  <si>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</si>
  <si>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</si>
  <si>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</si>
  <si>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</si>
  <si>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</si>
  <si>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</si>
  <si>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</si>
  <si>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</si>
  <si>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</si>
  <si>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</si>
  <si>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</si>
  <si>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</si>
  <si>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</si>
  <si>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</si>
  <si>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</si>
  <si>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</si>
  <si>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</si>
  <si>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</si>
  <si>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</si>
  <si>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</si>
  <si>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</si>
  <si>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</si>
  <si>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</si>
  <si>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</si>
  <si>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</si>
  <si>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</si>
  <si>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</si>
  <si>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</si>
  <si>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</si>
  <si>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</si>
  <si>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</si>
  <si>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</si>
  <si>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</si>
  <si>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</si>
  <si>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</si>
  <si>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</si>
  <si>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</si>
  <si>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</si>
  <si>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</si>
  <si>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</si>
  <si>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</si>
  <si>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</si>
  <si>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</si>
  <si>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</si>
  <si>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</si>
  <si>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</si>
  <si>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</si>
  <si>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</si>
  <si>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</si>
  <si>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</si>
  <si>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</si>
  <si>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</si>
  <si>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</si>
  <si>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</si>
  <si>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</si>
  <si>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</si>
  <si>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</si>
  <si>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</si>
  <si>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</si>
  <si>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</si>
  <si>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</si>
  <si>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</si>
  <si>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</si>
  <si>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</si>
  <si>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</si>
  <si>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</si>
  <si>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</si>
  <si>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</si>
  <si>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</si>
  <si>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</si>
  <si>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</si>
  <si>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</si>
  <si>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</si>
  <si>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</si>
  <si>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</si>
  <si>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</si>
  <si>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</si>
  <si>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</si>
  <si>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</si>
  <si>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</si>
  <si>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</si>
  <si>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</si>
  <si>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</si>
  <si>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</si>
  <si>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</si>
  <si>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</si>
  <si>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</si>
  <si>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</si>
  <si>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</si>
  <si>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</si>
  <si>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</si>
  <si>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</si>
  <si>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</si>
  <si>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</si>
  <si>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</si>
  <si>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</si>
  <si>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</si>
  <si>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</si>
  <si>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</si>
  <si>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</si>
  <si>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</si>
  <si>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</si>
  <si>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</si>
  <si>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</si>
  <si>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</si>
  <si>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</si>
  <si>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</si>
  <si>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</si>
  <si>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</si>
  <si>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</si>
  <si>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</si>
  <si>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</si>
  <si>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</si>
  <si>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</si>
  <si>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</si>
  <si>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</si>
  <si>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</si>
  <si>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</si>
  <si>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</si>
  <si>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</si>
  <si>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</si>
  <si>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</si>
  <si>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</si>
  <si>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</si>
  <si>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</si>
  <si>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</si>
  <si>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</si>
  <si>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</si>
  <si>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</si>
  <si>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</si>
  <si>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</si>
  <si>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</si>
  <si>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</si>
  <si>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</si>
  <si>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</si>
  <si>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</si>
  <si>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</si>
  <si>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</si>
  <si>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</si>
  <si>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</si>
  <si>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</si>
  <si>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</si>
  <si>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</si>
  <si>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</si>
  <si>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</si>
  <si>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</si>
  <si>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</si>
  <si>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</si>
  <si>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</si>
  <si>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</si>
  <si>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</si>
  <si>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</si>
  <si>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</si>
  <si>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</si>
  <si>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</si>
  <si>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</si>
  <si>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</si>
  <si>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</si>
  <si>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</si>
  <si>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</si>
  <si>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</si>
  <si>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</si>
  <si>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</si>
  <si>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</si>
  <si>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</si>
  <si>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</si>
  <si>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</si>
  <si>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</si>
  <si>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</si>
  <si>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</si>
  <si>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</si>
  <si>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</si>
  <si>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</si>
  <si>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</si>
  <si>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</si>
  <si>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</si>
  <si>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</si>
  <si>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</si>
  <si>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</si>
  <si>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</si>
  <si>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</si>
  <si>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</si>
  <si>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</si>
  <si>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</si>
  <si>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</si>
  <si>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</si>
  <si>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</si>
  <si>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</si>
  <si>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</si>
  <si>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</si>
  <si>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</si>
  <si>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</si>
  <si>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</si>
  <si>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</si>
  <si>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</si>
  <si>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</si>
  <si>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</si>
  <si>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</si>
  <si>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</si>
  <si>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</si>
  <si>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</si>
  <si>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</si>
  <si>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</si>
  <si>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</si>
  <si>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</si>
  <si>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</si>
  <si>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</si>
  <si>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</si>
  <si>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</si>
  <si>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</si>
  <si>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</si>
  <si>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</si>
  <si>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</si>
  <si>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</si>
  <si>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</si>
  <si>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</si>
  <si>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</si>
  <si>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</si>
  <si>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</si>
  <si>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</si>
  <si>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</si>
  <si>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</si>
  <si>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</si>
  <si>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</si>
  <si>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</si>
  <si>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</si>
  <si>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</si>
  <si>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</si>
  <si>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</si>
  <si>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</si>
  <si>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</si>
  <si>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</si>
  <si>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</si>
  <si>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</si>
  <si>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</si>
  <si>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</si>
  <si>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</si>
  <si>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</si>
  <si>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</si>
  <si>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</si>
  <si>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</si>
  <si>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</si>
  <si>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</si>
  <si>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</si>
  <si>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</si>
  <si>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</si>
  <si>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</si>
  <si>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</si>
  <si>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</si>
  <si>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</si>
  <si>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</si>
  <si>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</si>
  <si>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</si>
  <si>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</si>
  <si>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</si>
  <si>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</si>
  <si>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</si>
  <si>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</si>
  <si>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</si>
  <si>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</si>
  <si>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</si>
  <si>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</si>
  <si>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</si>
  <si>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</si>
  <si>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</si>
  <si>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</si>
  <si>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</si>
  <si>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</si>
  <si>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</si>
  <si>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</si>
  <si>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</si>
  <si>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</si>
  <si>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</si>
  <si>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</si>
  <si>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</si>
  <si>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</si>
  <si>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</si>
  <si>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</si>
  <si>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</si>
  <si>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</si>
  <si>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</si>
  <si>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</si>
  <si>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</si>
  <si>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</si>
  <si>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</si>
  <si>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</si>
  <si>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</si>
  <si>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</si>
  <si>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</si>
  <si>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</si>
  <si>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</si>
  <si>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</si>
  <si>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</si>
  <si>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</si>
  <si>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</si>
  <si>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</si>
  <si>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</si>
  <si>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</si>
  <si>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</si>
  <si>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</si>
  <si>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</si>
  <si>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</si>
  <si>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</si>
  <si>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</si>
  <si>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</si>
  <si>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</si>
  <si>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</si>
  <si>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</si>
  <si>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</si>
  <si>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</si>
  <si>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</si>
  <si>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</si>
  <si>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</si>
  <si>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</si>
  <si>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</si>
  <si>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</si>
  <si>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</si>
  <si>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</si>
  <si>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</si>
  <si>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</si>
  <si>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</si>
  <si>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</si>
  <si>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</si>
  <si>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</si>
  <si>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</si>
  <si>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</si>
  <si>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</si>
  <si>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</si>
  <si>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</si>
  <si>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</si>
  <si>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</si>
  <si>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</si>
  <si>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</si>
  <si>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</si>
  <si>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</si>
  <si>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</si>
  <si>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</si>
  <si>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</si>
  <si>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</si>
  <si>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</si>
  <si>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</si>
  <si>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</si>
  <si>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</si>
  <si>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</si>
  <si>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</si>
  <si>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</si>
  <si>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</si>
  <si>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</si>
  <si>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</si>
  <si>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</si>
  <si>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</si>
  <si>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</si>
  <si>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</si>
  <si>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</si>
  <si>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</si>
  <si>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</si>
  <si>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</si>
  <si>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</si>
  <si>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</si>
  <si>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</si>
  <si>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</si>
  <si>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</si>
  <si>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</si>
  <si>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</si>
  <si>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</si>
  <si>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</si>
  <si>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</si>
  <si>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</si>
  <si>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</si>
  <si>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</si>
  <si>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</si>
  <si>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</si>
  <si>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</si>
  <si>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</si>
  <si>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</si>
  <si>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</si>
  <si>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</si>
  <si>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</si>
  <si>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</si>
  <si>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</si>
  <si>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</si>
  <si>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</si>
  <si>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</si>
  <si>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</si>
  <si>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</si>
  <si>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</si>
  <si>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</si>
  <si>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</si>
  <si>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</si>
  <si>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</si>
  <si>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</si>
  <si>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</si>
  <si>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</si>
  <si>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</si>
  <si>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</si>
  <si>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</si>
  <si>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</si>
  <si>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</si>
  <si>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</si>
  <si>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</si>
  <si>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</si>
  <si>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</si>
  <si>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</si>
  <si>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</si>
  <si>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</si>
  <si>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</si>
  <si>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</si>
  <si>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</si>
  <si>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</si>
  <si>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</si>
  <si>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</si>
  <si>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</si>
  <si>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</si>
  <si>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</si>
  <si>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</si>
  <si>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</si>
  <si>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</si>
  <si>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</si>
  <si>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</si>
  <si>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</si>
  <si>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</si>
  <si>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</si>
  <si>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</si>
  <si>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</si>
  <si>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</si>
  <si>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</si>
  <si>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</si>
  <si>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</si>
  <si>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</si>
  <si>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</si>
  <si>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</si>
  <si>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</si>
  <si>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</si>
  <si>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</si>
  <si>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</si>
  <si>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</si>
  <si>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</si>
  <si>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</si>
  <si>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</si>
  <si>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</si>
  <si>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</si>
  <si>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</si>
  <si>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</si>
  <si>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</si>
  <si>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</si>
  <si>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</si>
  <si>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</si>
  <si>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</si>
  <si>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</si>
  <si>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</si>
  <si>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</si>
  <si>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</si>
  <si>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</si>
  <si>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</si>
  <si>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</si>
  <si>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</si>
  <si>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</si>
  <si>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</si>
  <si>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</si>
  <si>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</si>
  <si>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</si>
  <si>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</si>
  <si>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</si>
  <si>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</si>
  <si>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</si>
  <si>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</si>
  <si>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</si>
  <si>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</si>
  <si>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</si>
  <si>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</si>
  <si>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</si>
  <si>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</si>
  <si>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</si>
  <si>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</si>
  <si>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</si>
  <si>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</si>
  <si>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</si>
  <si>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</si>
  <si>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</si>
  <si>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</si>
  <si>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</si>
  <si>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</si>
  <si>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</si>
  <si>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</si>
  <si>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</si>
  <si>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</si>
  <si>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</si>
  <si>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</si>
  <si>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</si>
  <si>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</si>
  <si>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</si>
  <si>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</si>
  <si>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</si>
  <si>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</si>
  <si>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</si>
  <si>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</si>
  <si>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</si>
  <si>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</si>
  <si>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</si>
  <si>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</si>
  <si>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</si>
  <si>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</si>
  <si>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</si>
  <si>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</si>
  <si>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</si>
  <si>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</si>
  <si>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</si>
  <si>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</si>
  <si>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</si>
  <si>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</si>
  <si>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</si>
  <si>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</si>
  <si>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</si>
  <si>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</si>
  <si>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</si>
  <si>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</si>
  <si>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</si>
  <si>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</si>
  <si>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</si>
  <si>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</si>
  <si>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</si>
  <si>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</si>
  <si>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</si>
  <si>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</si>
  <si>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</si>
  <si>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</si>
  <si>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</si>
  <si>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</si>
  <si>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</si>
  <si>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</si>
  <si>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</si>
  <si>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</si>
  <si>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</si>
  <si>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</si>
  <si>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</si>
  <si>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</si>
  <si>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</si>
  <si>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</si>
  <si>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</si>
  <si>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</si>
  <si>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</si>
  <si>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</si>
  <si>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</si>
  <si>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</si>
  <si>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</si>
  <si>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</si>
  <si>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</si>
  <si>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</si>
  <si>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</si>
  <si>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</si>
  <si>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</si>
  <si>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</si>
  <si>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</si>
  <si>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</si>
  <si>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</si>
  <si>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</si>
  <si>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</si>
  <si>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</si>
  <si>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</si>
  <si>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</si>
  <si>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</si>
  <si>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</si>
  <si>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</si>
  <si>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</si>
  <si>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</si>
  <si>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</si>
  <si>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</si>
  <si>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</si>
  <si>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</si>
  <si>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</si>
  <si>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</si>
  <si>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</si>
  <si>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</si>
  <si>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</si>
  <si>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</si>
  <si>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</si>
  <si>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</si>
  <si>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</si>
  <si>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</si>
  <si>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</si>
  <si>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</si>
  <si>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</si>
  <si>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</si>
  <si>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</si>
  <si>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</si>
  <si>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</si>
  <si>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</si>
  <si>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</si>
  <si>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</si>
  <si>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</si>
  <si>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</si>
  <si>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</si>
  <si>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</si>
  <si>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</si>
  <si>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</si>
  <si>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</si>
  <si>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</si>
  <si>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</si>
  <si>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</si>
  <si>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</si>
  <si>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</si>
  <si>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</si>
  <si>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</si>
  <si>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</si>
  <si>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</si>
  <si>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</si>
  <si>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</si>
  <si>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</si>
  <si>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</si>
  <si>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</si>
  <si>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</si>
  <si>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</si>
  <si>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</si>
  <si>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</si>
  <si>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</si>
  <si>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</si>
  <si>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</si>
  <si>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</si>
  <si>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</si>
  <si>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</si>
  <si>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</si>
  <si>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</si>
  <si>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</si>
  <si>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</si>
  <si>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</si>
  <si>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</si>
  <si>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</si>
  <si>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</si>
  <si>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</si>
  <si>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</si>
  <si>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</si>
  <si>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</si>
  <si>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</si>
  <si>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</si>
  <si>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</si>
  <si>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</si>
  <si>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</si>
  <si>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</si>
  <si>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</si>
  <si>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</si>
  <si>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</si>
  <si>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</si>
  <si>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</si>
  <si>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</si>
  <si>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</si>
  <si>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</si>
  <si>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</si>
  <si>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</si>
  <si>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</si>
  <si>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</si>
  <si>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</si>
  <si>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</si>
  <si>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</si>
  <si>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</si>
  <si>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</si>
  <si>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</si>
  <si>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</si>
  <si>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</si>
  <si>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</si>
  <si>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</si>
  <si>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</si>
  <si>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</si>
  <si>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</si>
  <si>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</si>
  <si>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</si>
  <si>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</si>
  <si>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</si>
  <si>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</si>
  <si>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</si>
  <si>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</si>
  <si>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</si>
  <si>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</si>
  <si>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</si>
  <si>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</si>
  <si>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</si>
  <si>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</si>
  <si>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</si>
  <si>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</si>
  <si>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</si>
  <si>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</si>
  <si>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</si>
  <si>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</si>
  <si>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</si>
  <si>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</si>
  <si>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</si>
  <si>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</si>
  <si>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</si>
  <si>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</si>
  <si>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</si>
  <si>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</si>
  <si>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</si>
  <si>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</si>
  <si>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</si>
  <si>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</si>
  <si>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</si>
  <si>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</si>
  <si>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</si>
  <si>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</si>
  <si>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</si>
  <si>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</si>
  <si>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</si>
  <si>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</si>
  <si>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</si>
  <si>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</si>
  <si>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</si>
  <si>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</si>
  <si>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</si>
  <si>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</si>
  <si>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</si>
  <si>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</si>
  <si>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</si>
  <si>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</si>
  <si>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</si>
  <si>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</si>
  <si>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</si>
  <si>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</si>
  <si>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</si>
  <si>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</si>
  <si>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</si>
  <si>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</si>
  <si>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</si>
  <si>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</si>
  <si>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</si>
  <si>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</si>
  <si>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</si>
  <si>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</si>
  <si>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</si>
  <si>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</si>
  <si>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</si>
  <si>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</si>
  <si>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</si>
  <si>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</si>
  <si>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</si>
  <si>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</si>
  <si>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</si>
  <si>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</si>
  <si>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</si>
  <si>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</si>
  <si>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</si>
  <si>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</si>
  <si>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</si>
  <si>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</si>
  <si>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</si>
  <si>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</si>
  <si>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</si>
  <si>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</si>
  <si>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</si>
  <si>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</si>
  <si>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</si>
  <si>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</si>
  <si>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</si>
  <si>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</si>
  <si>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</si>
  <si>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</si>
  <si>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</si>
  <si>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</si>
  <si>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</si>
  <si>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</si>
  <si>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</si>
  <si>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</si>
  <si>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</si>
  <si>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</si>
  <si>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</si>
  <si>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</si>
  <si>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</si>
  <si>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</si>
  <si>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</si>
  <si>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</si>
  <si>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</si>
  <si>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</si>
  <si>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</si>
  <si>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</si>
  <si>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</si>
  <si>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</si>
  <si>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</si>
  <si>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</si>
  <si>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</si>
  <si>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</si>
  <si>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</si>
  <si>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</si>
  <si>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</si>
  <si>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</si>
  <si>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</si>
  <si>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</si>
  <si>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</si>
  <si>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</si>
  <si>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</si>
  <si>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</si>
  <si>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</si>
  <si>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</si>
  <si>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</si>
  <si>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</si>
  <si>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</si>
  <si>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</si>
  <si>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</si>
  <si>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</si>
  <si>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</si>
  <si>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</si>
  <si>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</si>
  <si>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</si>
  <si>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</si>
  <si>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</si>
  <si>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</si>
  <si>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</si>
  <si>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</si>
  <si>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</si>
  <si>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</si>
  <si>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</si>
  <si>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</si>
  <si>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</si>
  <si>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</si>
  <si>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</si>
  <si>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</si>
  <si>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</si>
  <si>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</si>
  <si>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</si>
  <si>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</si>
  <si>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</si>
  <si>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</si>
  <si>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</si>
  <si>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</si>
  <si>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</si>
  <si>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</si>
  <si>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</si>
  <si>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</si>
  <si>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</si>
  <si>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</si>
  <si>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</si>
  <si>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</si>
  <si>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</si>
  <si>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</si>
  <si>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</si>
  <si>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</si>
  <si>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</si>
  <si>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</si>
  <si>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</si>
  <si>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</si>
  <si>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</si>
  <si>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</si>
  <si>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</si>
  <si>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</si>
  <si>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</si>
  <si>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</si>
  <si>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</si>
  <si>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</si>
  <si>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</si>
  <si>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</si>
  <si>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</si>
  <si>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</si>
  <si>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</si>
  <si>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</si>
  <si>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</si>
  <si>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</si>
  <si>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</si>
  <si>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</si>
  <si>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</si>
  <si>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</si>
  <si>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</si>
  <si>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</si>
  <si>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</si>
  <si>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</si>
  <si>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</si>
  <si>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</si>
  <si>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</si>
  <si>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</si>
  <si>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</si>
  <si>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</si>
  <si>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</si>
  <si>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</si>
  <si>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</si>
  <si>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</si>
  <si>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</si>
  <si>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</si>
  <si>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</si>
  <si>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</si>
  <si>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</si>
  <si>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</si>
  <si>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</si>
  <si>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</si>
  <si>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</si>
  <si>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</si>
  <si>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</si>
  <si>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</si>
  <si>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</si>
  <si>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</si>
  <si>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</si>
  <si>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</si>
  <si>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</si>
  <si>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</si>
  <si>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</si>
  <si>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</si>
  <si>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</si>
  <si>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</si>
  <si>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</si>
  <si>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</si>
  <si>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</si>
  <si>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</si>
  <si>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</si>
  <si>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</si>
  <si>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</si>
  <si>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</si>
  <si>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</si>
  <si>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</si>
  <si>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</si>
  <si>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</si>
  <si>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</si>
  <si>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</si>
  <si>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</si>
  <si>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</si>
  <si>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</si>
  <si>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</si>
  <si>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</si>
  <si>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</si>
  <si>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</si>
  <si>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</si>
  <si>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</si>
  <si>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</si>
  <si>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</si>
  <si>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</si>
  <si>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</si>
  <si>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</si>
  <si>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</si>
  <si>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</si>
  <si>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</si>
  <si>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</si>
  <si>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</si>
  <si>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</si>
  <si>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</si>
  <si>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</si>
  <si>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</si>
  <si>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</si>
  <si>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</si>
  <si>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</si>
  <si>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</si>
  <si>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</si>
  <si>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</si>
  <si>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</si>
  <si>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</si>
  <si>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</si>
  <si>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</si>
  <si>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</si>
  <si>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</si>
  <si>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</si>
  <si>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</si>
  <si>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</si>
  <si>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</si>
  <si>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</si>
  <si>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</si>
  <si>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</si>
  <si>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</si>
  <si>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</si>
  <si>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</si>
  <si>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</si>
  <si>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</si>
  <si>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</si>
  <si>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</si>
  <si>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</si>
  <si>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</si>
  <si>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</si>
  <si>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</si>
  <si>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</si>
  <si>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</si>
  <si>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</si>
  <si>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</si>
  <si>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</si>
  <si>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</si>
  <si>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</si>
  <si>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</si>
  <si>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</si>
  <si>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</si>
  <si>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</si>
  <si>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</si>
  <si>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</si>
  <si>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</si>
  <si>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</si>
  <si>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</si>
  <si>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</si>
  <si>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</si>
  <si>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</si>
  <si>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</si>
  <si>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</si>
  <si>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</si>
  <si>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</si>
  <si>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</si>
  <si>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</si>
  <si>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</si>
  <si>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</si>
  <si>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</si>
  <si>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</si>
  <si>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</si>
  <si>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</si>
  <si>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</si>
  <si>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</si>
  <si>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</si>
  <si>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</si>
  <si>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</si>
  <si>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</si>
  <si>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</si>
  <si>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</si>
  <si>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</si>
  <si>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</si>
  <si>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</si>
  <si>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</si>
  <si>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</si>
  <si>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</si>
  <si>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</si>
  <si>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</si>
  <si>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</si>
  <si>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</si>
  <si>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</si>
  <si>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</si>
  <si>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</si>
  <si>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</si>
  <si>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</si>
  <si>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</si>
  <si>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</si>
  <si>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</si>
  <si>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</si>
  <si>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</si>
  <si>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</si>
  <si>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</si>
  <si>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</si>
  <si>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</si>
  <si>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</si>
  <si>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</si>
  <si>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</si>
  <si>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</si>
  <si>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</si>
  <si>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</si>
  <si>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</si>
  <si>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</si>
  <si>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</si>
  <si>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Wi2Wi</t>
  </si>
  <si>
    <t>Miguel Castro</t>
  </si>
  <si>
    <t>6088314445</t>
  </si>
  <si>
    <t>Quality and Purchasing Manager</t>
  </si>
  <si>
    <t>miguel_c@wi2wi.com</t>
  </si>
  <si>
    <t>https://www.wi2wi.com/support/certifications</t>
  </si>
  <si>
    <t>Yes, received Conflict Minerals Declaration Statements.</t>
  </si>
  <si>
    <t>Production and distribution of quartz crystal oscillator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</si>
</sst>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wi2wi.com/support/certifications" TargetMode="External"/><Relationship Id="rId2" Type="http://schemas.openxmlformats.org/officeDocument/2006/relationships/hyperlink" Target="mailto:miguel_c@wi2wi.com" TargetMode="External"/><Relationship Id="rId1" Type="http://schemas.openxmlformats.org/officeDocument/2006/relationships/hyperlink" Target="mailto:miguel_c@wi2wi.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AD22783A-A239-4A5E-9132-F929DEBEB0B2}"/>
    </customSheetView>
    <customSheetView guid="{C59130F4-2E03-5E48-94CE-6E4A0484DB9E}" showAutoFilter="1">
      <selection activeCell="E4" sqref="E4"/>
      <pageMargins left="0" right="0" top="0" bottom="0" header="0" footer="0"/>
      <pageSetup paperSize="9" orientation="portrait"/>
      <headerFooter alignWithMargins="0"/>
      <autoFilter ref="B1:N1" xr:uid="{6F8EA9F1-0595-4AE5-82EB-CDB85908680D}"/>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EF8A4257-1C04-4DF5-B5CE-A7212C65B191}"/>
    </customSheetView>
    <customSheetView guid="{C59130F4-2E03-5E48-94CE-6E4A0484DB9E}" showAutoFilter="1">
      <selection activeCell="C1" sqref="C1:D65536"/>
      <pageMargins left="0" right="0" top="0" bottom="0" header="0" footer="0"/>
      <pageSetup orientation="portrait"/>
      <headerFooter alignWithMargins="0"/>
      <autoFilter ref="B1:C1" xr:uid="{2BB61C2B-1560-40F4-8202-041A87C142CE}"/>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10" sqref="D10:J10"/>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7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t="s">
        <v>20058</v>
      </c>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7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Select Minerals/Metals in Scope (*):</v>
      </c>
      <c r="C12" s="112"/>
      <c r="D12" s="372" t="s">
        <v>19146</v>
      </c>
      <c r="E12" s="428" t="s">
        <v>19147</v>
      </c>
      <c r="F12" s="429"/>
      <c r="G12" s="372" t="s">
        <v>19148</v>
      </c>
      <c r="H12" s="297"/>
      <c r="I12" s="297"/>
      <c r="J12" s="297"/>
      <c r="K12" s="29"/>
      <c r="L12" s="104"/>
      <c r="P12" s="295" t="str">
        <f>IF(ISBLANK(D12),"",IF(D12="(Delete Cobalt)",IF(ISBLANK(D14),"",D14),D12))</f>
        <v/>
      </c>
      <c r="Q12" s="296" t="str">
        <f>IF(P13="",P12,IF(P12="",P13,IF(P12&gt;P13,P13,P12)))</f>
        <v/>
      </c>
      <c r="R12" s="296" t="str">
        <f>Q12</f>
        <v/>
      </c>
      <c r="S12" s="296" t="str">
        <f t="shared" ref="S12" si="0">IF(R13="",R12,IF(R12="",R13,IF(R12&gt;R13,R13,R12)))</f>
        <v/>
      </c>
      <c r="T12" s="296" t="str">
        <f t="shared" ref="T12" si="1">S12</f>
        <v/>
      </c>
      <c r="U12" s="296" t="str">
        <f t="shared" ref="U12" si="2">IF(T13="",T12,IF(T12="",T13,IF(T12&gt;T13,T13,T12)))</f>
        <v/>
      </c>
      <c r="V12" s="296" t="str">
        <f t="shared" ref="V12" si="3">U12</f>
        <v/>
      </c>
      <c r="W12" s="296" t="str">
        <f t="shared" ref="W12" si="4">IF(V13="",V12,IF(V12="",V13,IF(V12&gt;V13,V13,V12)))</f>
        <v/>
      </c>
      <c r="X12" s="296" t="str">
        <f t="shared" ref="X12" si="5">W12</f>
        <v/>
      </c>
      <c r="Y12" s="296" t="str">
        <f t="shared" ref="Y12" si="6">IF(X13="",X12,IF(X12="",X13,IF(X12&gt;X13,X13,X12)))</f>
        <v/>
      </c>
      <c r="Z12" s="296" t="str">
        <f t="shared" ref="Z12" si="7">Y12</f>
        <v/>
      </c>
      <c r="AA12" s="296" t="str">
        <f>Z12</f>
        <v/>
      </c>
      <c r="AB12" s="2"/>
      <c r="AC12" s="2"/>
      <c r="AD12" s="2"/>
      <c r="AE12" s="2"/>
      <c r="AF12" s="2"/>
      <c r="AG12" s="2"/>
    </row>
    <row r="13" spans="1:34" ht="15.75">
      <c r="A13" s="31"/>
      <c r="B13" s="427" t="e">
        <f ca="1">OFFSET(L!$C$1,MATCH("Declaration"&amp;ADDRESS(ROW(),COLUMN(),4),L!$A:$A,0)-1,SL,,)</f>
        <v>#N/A</v>
      </c>
      <c r="C13" s="112"/>
      <c r="D13" s="372" t="s">
        <v>19149</v>
      </c>
      <c r="E13" s="428" t="s">
        <v>19150</v>
      </c>
      <c r="F13" s="429"/>
      <c r="G13" s="372" t="s">
        <v>19151</v>
      </c>
      <c r="H13" s="298"/>
      <c r="I13" s="298"/>
      <c r="J13" s="298"/>
      <c r="K13" s="29"/>
      <c r="L13" s="104"/>
      <c r="P13" s="295" t="str">
        <f>IF(ISBLANK(E12),"",IF(E12="(Delete Copper)",IF(ISBLANK(E14),"",E14),E12))</f>
        <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
      </c>
      <c r="W13" s="296" t="str">
        <f t="shared" ref="W13" si="11">IF(V13="",V13,IF(V12="",V12,IF(V12&gt;V13,V12,V13)))</f>
        <v/>
      </c>
      <c r="X13" s="296" t="str">
        <f t="shared" si="8"/>
        <v/>
      </c>
      <c r="Y13" s="296" t="str">
        <f t="shared" ref="Y13" si="12">IF(X13="",X13,IF(X12="",X12,IF(X12&gt;X13,X12,X13)))</f>
        <v/>
      </c>
      <c r="Z13" s="296" t="str">
        <f t="shared" si="8"/>
        <v/>
      </c>
      <c r="AA13" s="296" t="str" cm="1">
        <f t="array" ref="AA13">_xlfn.IFNA(INDEX($Z$12:$Z$21,MATCH(0,COUNTIF($AA$12:$AA12,$Z$12:$Z$21),0)),"")</f>
        <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7"/>
      <c r="D16" s="412"/>
      <c r="E16" s="413"/>
      <c r="F16" s="413"/>
      <c r="G16" s="413"/>
      <c r="H16" s="413"/>
      <c r="I16" s="413"/>
      <c r="J16" s="414"/>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7"/>
      <c r="D17" s="412"/>
      <c r="E17" s="413"/>
      <c r="F17" s="413"/>
      <c r="G17" s="413"/>
      <c r="H17" s="413"/>
      <c r="I17" s="413"/>
      <c r="J17" s="414"/>
      <c r="K17" s="29"/>
      <c r="L17" s="104"/>
      <c r="P17" s="295" t="str">
        <f>IF(ISBLANK(D13),"",IF(D13="(Delete Lithium)",IF(ISBLANK(D15),"",D15),D13))</f>
        <v/>
      </c>
      <c r="Q17" s="296" t="str">
        <f t="shared" ref="Q17:Y17" si="19">IF(P17="",P17,IF(P16="",P16,IF(P16&gt;P17,P16,P17)))</f>
        <v/>
      </c>
      <c r="R17" s="296" t="str">
        <f t="shared" ref="R17:Z17" si="20">IF(Q18="",Q17,IF(Q17="",Q18,IF(Q17&gt;Q18,Q18,Q17)))</f>
        <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7"/>
      <c r="D18" s="412"/>
      <c r="E18" s="413"/>
      <c r="F18" s="413"/>
      <c r="G18" s="413"/>
      <c r="H18" s="413"/>
      <c r="I18" s="413"/>
      <c r="J18" s="414"/>
      <c r="K18" s="29"/>
      <c r="L18" s="104"/>
      <c r="P18" s="295" t="str">
        <f>IF(ISBLANK(E13),"",IF(E13="(Delete Mica)",IF(ISBLANK(E15),"",E15),E13))</f>
        <v/>
      </c>
      <c r="Q18" s="296" t="str">
        <f t="shared" ref="Q18:Y18" si="21">IF(P19="",P18,IF(P18="",P19,IF(P18&gt;P19,P19,P18)))</f>
        <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12" t="s">
        <v>20052</v>
      </c>
      <c r="E19" s="413"/>
      <c r="F19" s="413"/>
      <c r="G19" s="413"/>
      <c r="H19" s="413"/>
      <c r="I19" s="413"/>
      <c r="J19" s="414"/>
      <c r="K19" s="29"/>
      <c r="L19" s="104"/>
      <c r="P19" s="295" t="str">
        <f>IF(ISBLANK(G13),"",IF(G13="(Delete Nickel)",IF(ISBLANK(G15),"",G15),G13))</f>
        <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4" t="s">
        <v>20055</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2" t="s">
        <v>20053</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2" t="s">
        <v>20052</v>
      </c>
      <c r="E22" s="413"/>
      <c r="F22" s="413"/>
      <c r="G22" s="413"/>
      <c r="H22" s="413"/>
      <c r="I22" s="413"/>
      <c r="J22" s="414"/>
      <c r="K22" s="29"/>
      <c r="L22" s="98"/>
      <c r="Q22" s="2"/>
      <c r="R22" s="2"/>
      <c r="S22" s="2"/>
      <c r="T22" s="2"/>
      <c r="U22" s="2"/>
      <c r="V22" s="2"/>
      <c r="W22" s="2"/>
      <c r="X22" s="2"/>
      <c r="Y22" s="2"/>
      <c r="Z22" s="2"/>
      <c r="AA22" s="2">
        <f>10-COUNTIF(AA12:AA21,"")</f>
        <v>0</v>
      </c>
      <c r="AB22" s="2"/>
      <c r="AC22" s="2"/>
      <c r="AD22" s="2"/>
      <c r="AE22" s="2"/>
      <c r="AF22" s="2"/>
      <c r="AG22" s="2"/>
    </row>
    <row r="23" spans="1:33" ht="22.5">
      <c r="A23" s="31"/>
      <c r="B23" s="33" t="str">
        <f ca="1">OFFSET(L!$C$1,MATCH("Declaration"&amp;ADDRESS(ROW(),COLUMN(),4),L!$A:$A,0)-1,SL,,)</f>
        <v>Title - Authorizer:</v>
      </c>
      <c r="C23" s="67"/>
      <c r="D23" s="412" t="s">
        <v>20054</v>
      </c>
      <c r="E23" s="413"/>
      <c r="F23" s="413"/>
      <c r="G23" s="413"/>
      <c r="H23" s="413"/>
      <c r="I23" s="413"/>
      <c r="J23" s="414"/>
      <c r="K23" s="29"/>
      <c r="L23" s="98"/>
      <c r="P23" s="2"/>
      <c r="Q23" s="2"/>
      <c r="R23" s="2"/>
      <c r="S23" s="2"/>
      <c r="T23" s="2"/>
      <c r="U23" s="2"/>
      <c r="V23" s="2"/>
      <c r="W23" s="2"/>
      <c r="X23" s="2"/>
      <c r="Y23" s="2"/>
      <c r="Z23" s="2"/>
      <c r="AA23" s="2">
        <f>IF(AA22=0,0.1,AA22)</f>
        <v>0.1</v>
      </c>
      <c r="AB23" s="2"/>
      <c r="AC23" s="2"/>
      <c r="AD23" s="2"/>
      <c r="AE23" s="2"/>
      <c r="AF23" s="2"/>
      <c r="AG23" s="2"/>
    </row>
    <row r="24" spans="1:33" ht="22.5">
      <c r="A24" s="31"/>
      <c r="B24" s="33" t="str">
        <f ca="1">OFFSET(L!$C$1,MATCH("Declaration"&amp;ADDRESS(ROW(),COLUMN(),4),L!$A:$A,0)-1,SL,,)</f>
        <v>Email - Authorizer (*):</v>
      </c>
      <c r="C24" s="67"/>
      <c r="D24" s="434" t="s">
        <v>20055</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2" t="s">
        <v>20053</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0">
        <v>45772</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
      </c>
      <c r="C30" s="28"/>
      <c r="D30" s="437"/>
      <c r="E30" s="438"/>
      <c r="F30" s="8"/>
      <c r="G30" s="400"/>
      <c r="H30" s="401"/>
      <c r="I30" s="401"/>
      <c r="J30" s="402"/>
      <c r="K30" s="29"/>
      <c r="L30" s="105"/>
      <c r="O30" s="38" t="str">
        <f>IF(B30="","","(*)")</f>
        <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
      </c>
      <c r="C31" s="28"/>
      <c r="D31" s="437"/>
      <c r="E31" s="438"/>
      <c r="F31" s="8"/>
      <c r="G31" s="400"/>
      <c r="H31" s="401"/>
      <c r="I31" s="401"/>
      <c r="J31" s="402"/>
      <c r="K31" s="29"/>
      <c r="L31" s="105"/>
      <c r="O31" s="38" t="str">
        <f t="shared" ref="O31:O39" si="33">IF(B31="","","(*)")</f>
        <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5">
      <c r="A32" s="34"/>
      <c r="B32" s="299" t="str">
        <f t="shared" si="32"/>
        <v/>
      </c>
      <c r="C32" s="28"/>
      <c r="D32" s="437"/>
      <c r="E32" s="438"/>
      <c r="F32" s="8"/>
      <c r="G32" s="400"/>
      <c r="H32" s="401"/>
      <c r="I32" s="401"/>
      <c r="J32" s="402"/>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
      </c>
      <c r="C33" s="28"/>
      <c r="D33" s="437"/>
      <c r="E33" s="438"/>
      <c r="F33" s="8"/>
      <c r="G33" s="400"/>
      <c r="H33" s="401"/>
      <c r="I33" s="401"/>
      <c r="J33" s="402"/>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
      </c>
      <c r="C34" s="28"/>
      <c r="D34" s="437"/>
      <c r="E34" s="438"/>
      <c r="F34" s="8"/>
      <c r="G34" s="400"/>
      <c r="H34" s="401"/>
      <c r="I34" s="401"/>
      <c r="J34" s="402"/>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
      </c>
      <c r="C35" s="28"/>
      <c r="D35" s="437"/>
      <c r="E35" s="438"/>
      <c r="F35" s="8"/>
      <c r="G35" s="400"/>
      <c r="H35" s="401"/>
      <c r="I35" s="401"/>
      <c r="J35" s="402"/>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
      </c>
      <c r="C42" s="28"/>
      <c r="D42" s="437"/>
      <c r="E42" s="438"/>
      <c r="F42" s="8"/>
      <c r="G42" s="400"/>
      <c r="H42" s="401"/>
      <c r="I42" s="401"/>
      <c r="J42" s="402"/>
      <c r="K42" s="29"/>
      <c r="L42" s="105"/>
      <c r="P42" s="301" t="str">
        <f>IF(OR(D30="No",D30="Unknown",D30="Not declaring"),"",O30)</f>
        <v/>
      </c>
      <c r="R42" s="2"/>
      <c r="S42" s="302" t="str">
        <f>IF(COUNTIF(D42,"Yes"),AA12,"")</f>
        <v/>
      </c>
      <c r="T42" s="303" t="str">
        <f>IF(S43="",S42,IF(S42="",S43,IF(S42&gt;S43,S43,S42)))</f>
        <v/>
      </c>
      <c r="U42" s="303" t="str">
        <f>T42</f>
        <v/>
      </c>
      <c r="V42" s="303" t="str">
        <f t="shared" ref="V42" si="37">IF(U43="",U42,IF(U42="",U43,IF(U42&gt;U43,U43,U42)))</f>
        <v/>
      </c>
      <c r="W42" s="303" t="str">
        <f t="shared" ref="W42" si="38">V42</f>
        <v/>
      </c>
      <c r="X42" s="303" t="str">
        <f t="shared" ref="X42" si="39">IF(W43="",W42,IF(W42="",W43,IF(W42&gt;W43,W43,W42)))</f>
        <v/>
      </c>
      <c r="Y42" s="303" t="str">
        <f t="shared" ref="Y42" si="40">X42</f>
        <v/>
      </c>
      <c r="Z42" s="303" t="str">
        <f t="shared" ref="Z42" si="41">IF(Y43="",Y42,IF(Y42="",Y43,IF(Y42&gt;Y43,Y43,Y42)))</f>
        <v/>
      </c>
      <c r="AA42" s="303" t="str">
        <f t="shared" ref="AA42" si="42">Z42</f>
        <v/>
      </c>
      <c r="AB42" s="303" t="str">
        <f t="shared" ref="AB42" si="43">IF(AA43="",AA42,IF(AA42="",AA43,IF(AA42&gt;AA43,AA43,AA42)))</f>
        <v/>
      </c>
      <c r="AC42" s="303" t="str">
        <f t="shared" ref="AC42" si="44">AB42</f>
        <v/>
      </c>
      <c r="AD42" s="2"/>
      <c r="AE42" s="2"/>
      <c r="AF42" s="2"/>
      <c r="AG42" s="2"/>
    </row>
    <row r="43" spans="1:33" ht="22.5">
      <c r="A43" s="34"/>
      <c r="B43" s="300" t="str">
        <f t="shared" si="36"/>
        <v/>
      </c>
      <c r="C43" s="28"/>
      <c r="D43" s="437"/>
      <c r="E43" s="438"/>
      <c r="F43" s="8"/>
      <c r="G43" s="400"/>
      <c r="H43" s="401"/>
      <c r="I43" s="401"/>
      <c r="J43" s="402"/>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5">
      <c r="A44" s="34"/>
      <c r="B44" s="300" t="str">
        <f t="shared" si="36"/>
        <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
      </c>
      <c r="C46" s="28"/>
      <c r="D46" s="437"/>
      <c r="E46" s="438"/>
      <c r="F46" s="8"/>
      <c r="G46" s="400"/>
      <c r="H46" s="401"/>
      <c r="I46" s="401"/>
      <c r="J46" s="402"/>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
      </c>
      <c r="C47" s="28"/>
      <c r="D47" s="437"/>
      <c r="E47" s="438"/>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
      </c>
      <c r="C54" s="6"/>
      <c r="D54" s="437"/>
      <c r="E54" s="438"/>
      <c r="F54" s="40"/>
      <c r="G54" s="400"/>
      <c r="H54" s="401"/>
      <c r="I54" s="401"/>
      <c r="J54" s="402"/>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
      </c>
      <c r="C55" s="6"/>
      <c r="D55" s="437"/>
      <c r="E55" s="438"/>
      <c r="F55" s="40"/>
      <c r="G55" s="400"/>
      <c r="H55" s="401"/>
      <c r="I55" s="401"/>
      <c r="J55" s="402"/>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300" t="str">
        <f>IF(ISERROR(AA$14),"",AA$14&amp;"")&amp;P$56</f>
        <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
      </c>
      <c r="C59" s="6"/>
      <c r="D59" s="437"/>
      <c r="E59" s="438"/>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45"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
      </c>
      <c r="C66" s="6"/>
      <c r="D66" s="437"/>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
      </c>
      <c r="C67" s="6"/>
      <c r="D67" s="437"/>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
      </c>
      <c r="C71" s="6"/>
      <c r="D71" s="437"/>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
      </c>
      <c r="C78" s="28"/>
      <c r="D78" s="437"/>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
      </c>
      <c r="C79" s="28"/>
      <c r="D79" s="437"/>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37"/>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
      </c>
      <c r="C90" s="6"/>
      <c r="D90" s="437"/>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
      </c>
      <c r="C91" s="6"/>
      <c r="D91" s="437"/>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
      </c>
      <c r="C95" s="6"/>
      <c r="D95" s="437"/>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
      </c>
      <c r="C102" s="28"/>
      <c r="D102" s="437"/>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
      </c>
      <c r="C103" s="28"/>
      <c r="D103" s="437"/>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
      </c>
      <c r="C107" s="28"/>
      <c r="D107" s="437"/>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37" t="s">
        <v>25</v>
      </c>
      <c r="E117" s="438"/>
      <c r="F117" s="50"/>
      <c r="G117" s="454" t="s">
        <v>20056</v>
      </c>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
      </c>
      <c r="C120" s="294"/>
      <c r="D120" s="437"/>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
      </c>
      <c r="C121" s="294"/>
      <c r="D121" s="437"/>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
      </c>
      <c r="C125" s="6"/>
      <c r="D125" s="437"/>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25</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33</v>
      </c>
      <c r="E133" s="463"/>
      <c r="F133" s="50"/>
      <c r="G133" s="400" t="s">
        <v>20057</v>
      </c>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37" t="s">
        <v>25</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8BFFC0C5-CC9A-4C65-BCAF-AC331D337AA4}"/>
    <hyperlink ref="D24" r:id="rId2" xr:uid="{A5DCAE29-6FDD-4916-95AD-173BE716841D}"/>
    <hyperlink ref="G117" r:id="rId3" xr:uid="{444D9E2A-5ACE-4938-B618-47D602DA8DA0}"/>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25">
      <c r="A5" s="198"/>
      <c r="B5" s="304"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ca="1" si="1">IF(AND(C5="Smelter not listed",OR(LEN(D5)=0,LEN(E5)=0)),1,0)</f>
        <v>0</v>
      </c>
      <c r="AB5" s="314" t="str">
        <f t="shared" ref="AB5:AB12" si="2">IF(C5="","",B5)</f>
        <v/>
      </c>
    </row>
    <row r="6" spans="1:34" s="170" customFormat="1" ht="20.25">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
      </c>
      <c r="D2" s="133">
        <f ca="1">IF(H125=0,"0",H125)</f>
        <v>1</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Wi2Wi</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t="str">
        <f>Declaration!D10</f>
        <v>Production and distribution of quartz crystal oscillator products</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Provide at least 1 mineral/metal in Declaration tab cells D12 - G13</v>
      </c>
      <c r="D7" s="317" t="str">
        <f>IF(H7=1,"Click here to enter Minerals/Metals in Scope","")</f>
        <v>Click here to enter Minerals/Metals in Scope</v>
      </c>
      <c r="E7" s="16"/>
      <c r="F7" s="83">
        <v>1</v>
      </c>
      <c r="G7" s="308">
        <f>IF(Declaration!B30&lt;&gt;"",0,1)</f>
        <v>1</v>
      </c>
      <c r="H7" s="63">
        <f t="shared" si="2"/>
        <v>1</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Miguel Castro</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miguel_c@wi2wi.com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6088314445</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Miguel Castro</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miguel_c@wi2wi.com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45772</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
      </c>
      <c r="B17" s="79">
        <f>Declaration!D30</f>
        <v>0</v>
      </c>
      <c r="C17" s="79" t="str">
        <f t="shared" ca="1" si="3"/>
        <v>Complete</v>
      </c>
      <c r="D17" s="316" t="str">
        <f>IF(H17=1,"Click here to answer question 1 for specified mineral","")</f>
        <v/>
      </c>
      <c r="E17" s="16" t="s">
        <v>18</v>
      </c>
      <c r="F17" s="323">
        <f>IF(A17="",0,1)</f>
        <v>0</v>
      </c>
      <c r="G17" s="62">
        <f t="shared" si="4"/>
        <v>1</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
      </c>
      <c r="B18" s="79">
        <f>Declaration!D31</f>
        <v>0</v>
      </c>
      <c r="C18" s="79" t="str">
        <f t="shared" ca="1" si="3"/>
        <v>Complete</v>
      </c>
      <c r="D18" s="316" t="str">
        <f>IF(H18=1,"Click here to answer question 1 for specified mineral","")</f>
        <v/>
      </c>
      <c r="E18" s="16" t="s">
        <v>15</v>
      </c>
      <c r="F18" s="323">
        <f t="shared" ref="F18:F22" si="5">IF(A18="",0,1)</f>
        <v>0</v>
      </c>
      <c r="G18" s="62">
        <f t="shared" ref="G18:G22" si="6">IF(B18=0,1,0)</f>
        <v>1</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
      </c>
      <c r="B19" s="79">
        <f>Declaration!D32</f>
        <v>0</v>
      </c>
      <c r="C19" s="79" t="str">
        <f t="shared" ca="1" si="3"/>
        <v>Complete</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
      </c>
      <c r="B29" s="79">
        <f>Declaration!D43</f>
        <v>0</v>
      </c>
      <c r="C29" s="136" t="str">
        <f t="shared" ca="1" si="9"/>
        <v>Complete</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
      </c>
      <c r="B40" s="79">
        <f>Declaration!D55</f>
        <v>0</v>
      </c>
      <c r="C40" s="136" t="str">
        <f t="shared" ca="1" si="3"/>
        <v>Complete</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
      </c>
      <c r="B51" s="79">
        <f>Declaration!D67</f>
        <v>0</v>
      </c>
      <c r="C51" s="136" t="str">
        <f t="shared" ref="C51:C59" ca="1" si="20">IF(H51=1,J51,I51)</f>
        <v>Complete</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
      </c>
      <c r="B62" s="79">
        <f>Declaration!D79</f>
        <v>0</v>
      </c>
      <c r="C62" s="136" t="str">
        <f t="shared" ca="1" si="3"/>
        <v>Complete</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
      </c>
      <c r="B73" s="79">
        <f>Declaration!D91</f>
        <v>0</v>
      </c>
      <c r="C73" s="136" t="str">
        <f t="shared" ref="C73:C81" ca="1" si="31">IF(H73=1,J73,I73)</f>
        <v>Complete</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
      </c>
      <c r="B84" s="79">
        <f>Declaration!D103</f>
        <v>0</v>
      </c>
      <c r="C84" s="136" t="str">
        <f t="shared" ca="1" si="36"/>
        <v>Complete</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0</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0</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https://www.wi2wi.com/support/certifications</v>
      </c>
      <c r="C96" s="79" t="str">
        <f ca="1">IF(H96=1,J96,I96)</f>
        <v>Complete</v>
      </c>
      <c r="D96" s="322" t="str">
        <f>IF(H96=1,"Click here to answer question (C)","")</f>
        <v/>
      </c>
      <c r="E96" s="16" t="s">
        <v>15</v>
      </c>
      <c r="F96" s="84">
        <f>IF(AND(F95=1,B95="Yes"),1,0)</f>
        <v>0</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
      </c>
      <c r="B98" s="79">
        <f>Declaration!D120</f>
        <v>0</v>
      </c>
      <c r="C98" s="136" t="str">
        <f t="shared" ref="C98:C112" ca="1" si="44">IF(H98=1,J98,I98)</f>
        <v>Complete</v>
      </c>
      <c r="D98" s="321" t="str">
        <f>IF(H98=1,"Click here to answer question (C)","")</f>
        <v/>
      </c>
      <c r="E98" s="16"/>
      <c r="F98" s="84">
        <f>F39</f>
        <v>0</v>
      </c>
      <c r="G98" s="62">
        <f t="shared" si="14"/>
        <v>1</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
      </c>
      <c r="B99" s="79">
        <f>Declaration!D121</f>
        <v>0</v>
      </c>
      <c r="C99" s="136" t="str">
        <f t="shared" ca="1" si="44"/>
        <v>Complete</v>
      </c>
      <c r="D99" s="321" t="str">
        <f>IF(H99=1,"Click here to answer question (C)","")</f>
        <v/>
      </c>
      <c r="E99" s="16"/>
      <c r="F99" s="84">
        <f t="shared" ref="F99:F103" si="45">F40</f>
        <v>0</v>
      </c>
      <c r="G99" s="62">
        <f t="shared" si="14"/>
        <v>1</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0</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Using Other Format (Describe)</v>
      </c>
      <c r="C109" s="136" t="str">
        <f t="shared" ca="1" si="44"/>
        <v>Complete</v>
      </c>
      <c r="D109" s="321" t="str">
        <f>IF(H109=1,"Click here to answer question (E)","")</f>
        <v/>
      </c>
      <c r="E109" s="16" t="s">
        <v>15</v>
      </c>
      <c r="F109" s="84">
        <f t="shared" si="43"/>
        <v>0</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0</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Yes</v>
      </c>
      <c r="C111" s="136" t="str">
        <f t="shared" ca="1" si="44"/>
        <v>Complete</v>
      </c>
      <c r="D111" s="321" t="str">
        <f>IF(H111=1,"Click here to answer question (G)","")</f>
        <v/>
      </c>
      <c r="E111" s="16" t="s">
        <v>15</v>
      </c>
      <c r="F111" s="84">
        <f t="shared" si="43"/>
        <v>0</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
      </c>
      <c r="B114" s="79"/>
      <c r="C114" s="136" t="str">
        <f t="shared" ref="C114:C123" ca="1" si="49">IF(H114=1,J114,I114)</f>
        <v>Complete</v>
      </c>
      <c r="D114" s="379" t="str">
        <f>IF(H114=0,"","Click here to provide smelter information")</f>
        <v/>
      </c>
      <c r="E114" s="16" t="s">
        <v>15</v>
      </c>
      <c r="F114" s="84">
        <f>F39</f>
        <v>0</v>
      </c>
      <c r="G114" s="62">
        <f>IF(AND(COUNTIF(SmelterIdetifiedForMetal,A114)&gt;0,COUNTIF('Smelter List'!AB$5:AB$2504,A114)&gt;0),0,1)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
      </c>
      <c r="B115" s="79"/>
      <c r="C115" s="136" t="str">
        <f t="shared" ca="1" si="49"/>
        <v>Complete</v>
      </c>
      <c r="D115" s="379" t="str">
        <f>IF(H115=0,"","Click here to provide smelter information")</f>
        <v/>
      </c>
      <c r="E115" s="16"/>
      <c r="F115" s="84">
        <f>F40</f>
        <v>0</v>
      </c>
      <c r="G115" s="62">
        <f>IF(AND(COUNTIF(SmelterIdetifiedForMetal,A115)&gt;0,COUNTIF('Smelter List'!AB$5:AB$2504,A115)&gt;0),0,1)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
      </c>
      <c r="B117" s="79"/>
      <c r="C117" s="136" t="str">
        <f t="shared" ca="1" si="49"/>
        <v>Complete</v>
      </c>
      <c r="D117" s="379" t="str">
        <f t="shared" si="51"/>
        <v/>
      </c>
      <c r="E117" s="16"/>
      <c r="F117" s="84">
        <f t="shared" si="52"/>
        <v>0</v>
      </c>
      <c r="G117" s="62">
        <f>IF(AND(COUNTIF(SmelterIdetifiedForMetal,A117)&gt;0,COUNTIF('Smelter List'!AB$5:AB$2504,A117)&gt;0),0,1)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List'!AB$5:AB$2504,A118)&gt;0),0,1)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1</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Miguel Castro</cp:lastModifiedBy>
  <cp:revision/>
  <dcterms:created xsi:type="dcterms:W3CDTF">2010-06-21T21:00:23Z</dcterms:created>
  <dcterms:modified xsi:type="dcterms:W3CDTF">2025-05-21T18:29:10Z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